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 activeTab="7"/>
  </bookViews>
  <sheets>
    <sheet name="広告" sheetId="1" r:id="rId1"/>
    <sheet name="魚" sheetId="58" r:id="rId2"/>
    <sheet name="肉" sheetId="59" r:id="rId3"/>
    <sheet name="受付用" sheetId="4" r:id="rId4"/>
    <sheet name="受付用 （板東" sheetId="60" r:id="rId5"/>
    <sheet name="受付用 （吉兼" sheetId="61" r:id="rId6"/>
    <sheet name="受付用 （荒井" sheetId="62" r:id="rId7"/>
    <sheet name="受付用 （ヤクルト様" sheetId="63" r:id="rId8"/>
    <sheet name="送信表 " sheetId="52" r:id="rId9"/>
  </sheets>
  <definedNames>
    <definedName name="_xlnm.Print_Area" localSheetId="0">広告!$C$2:$N$56</definedName>
    <definedName name="_xlnm.Print_Area" localSheetId="3">受付用!$C$2:$T$55</definedName>
    <definedName name="_xlnm.Print_Area" localSheetId="7">'受付用 （ヤクルト様'!$C$2:$T$55</definedName>
    <definedName name="_xlnm.Print_Area" localSheetId="5">'受付用 （吉兼'!$C$2:$T$55</definedName>
    <definedName name="_xlnm.Print_Area" localSheetId="6">'受付用 （荒井'!$C$2:$T$55</definedName>
    <definedName name="_xlnm.Print_Area" localSheetId="4">'受付用 （板東'!$C$2:$T$55</definedName>
  </definedNames>
  <calcPr calcId="145621"/>
</workbook>
</file>

<file path=xl/calcChain.xml><?xml version="1.0" encoding="utf-8"?>
<calcChain xmlns="http://schemas.openxmlformats.org/spreadsheetml/2006/main">
  <c r="H72" i="63" l="1"/>
  <c r="T45" i="63"/>
  <c r="S45" i="63"/>
  <c r="K45" i="63"/>
  <c r="J45" i="63"/>
  <c r="T44" i="63"/>
  <c r="S44" i="63"/>
  <c r="K44" i="63"/>
  <c r="J44" i="63"/>
  <c r="T43" i="63"/>
  <c r="S43" i="63"/>
  <c r="K43" i="63"/>
  <c r="J43" i="63"/>
  <c r="T42" i="63"/>
  <c r="S42" i="63"/>
  <c r="K42" i="63"/>
  <c r="J42" i="63"/>
  <c r="T41" i="63"/>
  <c r="S41" i="63"/>
  <c r="K41" i="63"/>
  <c r="J41" i="63"/>
  <c r="T40" i="63"/>
  <c r="S40" i="63"/>
  <c r="K40" i="63"/>
  <c r="J40" i="63"/>
  <c r="T39" i="63"/>
  <c r="S39" i="63"/>
  <c r="K39" i="63"/>
  <c r="J39" i="63"/>
  <c r="T38" i="63"/>
  <c r="S38" i="63"/>
  <c r="K38" i="63"/>
  <c r="J38" i="63"/>
  <c r="T37" i="63"/>
  <c r="S37" i="63"/>
  <c r="K37" i="63"/>
  <c r="J37" i="63"/>
  <c r="T36" i="63"/>
  <c r="S36" i="63"/>
  <c r="K36" i="63"/>
  <c r="J36" i="63"/>
  <c r="T35" i="63"/>
  <c r="S35" i="63"/>
  <c r="K35" i="63"/>
  <c r="J35" i="63"/>
  <c r="T34" i="63"/>
  <c r="S34" i="63"/>
  <c r="K34" i="63"/>
  <c r="J34" i="63"/>
  <c r="T33" i="63"/>
  <c r="S33" i="63"/>
  <c r="K33" i="63"/>
  <c r="J33" i="63"/>
  <c r="T32" i="63"/>
  <c r="S32" i="63"/>
  <c r="K32" i="63"/>
  <c r="J32" i="63"/>
  <c r="T31" i="63"/>
  <c r="S31" i="63"/>
  <c r="K31" i="63"/>
  <c r="J31" i="63"/>
  <c r="T30" i="63"/>
  <c r="S30" i="63"/>
  <c r="K30" i="63"/>
  <c r="J30" i="63"/>
  <c r="T29" i="63"/>
  <c r="S29" i="63"/>
  <c r="K29" i="63"/>
  <c r="J29" i="63"/>
  <c r="T28" i="63"/>
  <c r="S28" i="63"/>
  <c r="K28" i="63"/>
  <c r="J28" i="63"/>
  <c r="T27" i="63"/>
  <c r="S27" i="63"/>
  <c r="K27" i="63"/>
  <c r="J27" i="63"/>
  <c r="T26" i="63"/>
  <c r="S26" i="63"/>
  <c r="K26" i="63"/>
  <c r="J26" i="63"/>
  <c r="T25" i="63"/>
  <c r="S25" i="63"/>
  <c r="K25" i="63"/>
  <c r="J25" i="63"/>
  <c r="T24" i="63"/>
  <c r="S24" i="63"/>
  <c r="K24" i="63"/>
  <c r="J24" i="63"/>
  <c r="T23" i="63"/>
  <c r="S23" i="63"/>
  <c r="K23" i="63"/>
  <c r="J23" i="63"/>
  <c r="T22" i="63"/>
  <c r="S22" i="63"/>
  <c r="K22" i="63"/>
  <c r="J22" i="63"/>
  <c r="T21" i="63"/>
  <c r="T47" i="63" s="1"/>
  <c r="S21" i="63"/>
  <c r="K21" i="63"/>
  <c r="J21" i="63"/>
  <c r="O17" i="63"/>
  <c r="O16" i="63"/>
  <c r="O15" i="63"/>
  <c r="O14" i="63"/>
  <c r="O13" i="63"/>
  <c r="O12" i="63"/>
  <c r="O18" i="63" l="1"/>
  <c r="O49" i="63"/>
  <c r="O9" i="63" s="1"/>
  <c r="T45" i="62"/>
  <c r="S45" i="62"/>
  <c r="K45" i="62"/>
  <c r="J45" i="62"/>
  <c r="T44" i="62"/>
  <c r="S44" i="62"/>
  <c r="K44" i="62"/>
  <c r="J44" i="62"/>
  <c r="T43" i="62"/>
  <c r="S43" i="62"/>
  <c r="K43" i="62"/>
  <c r="J43" i="62"/>
  <c r="T42" i="62"/>
  <c r="S42" i="62"/>
  <c r="K42" i="62"/>
  <c r="J42" i="62"/>
  <c r="T41" i="62"/>
  <c r="S41" i="62"/>
  <c r="K41" i="62"/>
  <c r="J41" i="62"/>
  <c r="T40" i="62"/>
  <c r="S40" i="62"/>
  <c r="K40" i="62"/>
  <c r="J40" i="62"/>
  <c r="T39" i="62"/>
  <c r="S39" i="62"/>
  <c r="K39" i="62"/>
  <c r="J39" i="62"/>
  <c r="T38" i="62"/>
  <c r="S38" i="62"/>
  <c r="K38" i="62"/>
  <c r="J38" i="62"/>
  <c r="T37" i="62"/>
  <c r="S37" i="62"/>
  <c r="K37" i="62"/>
  <c r="J37" i="62"/>
  <c r="T36" i="62"/>
  <c r="S36" i="62"/>
  <c r="K36" i="62"/>
  <c r="J36" i="62"/>
  <c r="T35" i="62"/>
  <c r="S35" i="62"/>
  <c r="K35" i="62"/>
  <c r="J35" i="62"/>
  <c r="T34" i="62"/>
  <c r="S34" i="62"/>
  <c r="K34" i="62"/>
  <c r="J34" i="62"/>
  <c r="T33" i="62"/>
  <c r="S33" i="62"/>
  <c r="K33" i="62"/>
  <c r="J33" i="62"/>
  <c r="T32" i="62"/>
  <c r="S32" i="62"/>
  <c r="K32" i="62"/>
  <c r="J32" i="62"/>
  <c r="T31" i="62"/>
  <c r="S31" i="62"/>
  <c r="K31" i="62"/>
  <c r="J31" i="62"/>
  <c r="T30" i="62"/>
  <c r="S30" i="62"/>
  <c r="K30" i="62"/>
  <c r="J30" i="62"/>
  <c r="T29" i="62"/>
  <c r="S29" i="62"/>
  <c r="K29" i="62"/>
  <c r="J29" i="62"/>
  <c r="T28" i="62"/>
  <c r="S28" i="62"/>
  <c r="K28" i="62"/>
  <c r="J28" i="62"/>
  <c r="T27" i="62"/>
  <c r="S27" i="62"/>
  <c r="K27" i="62"/>
  <c r="J27" i="62"/>
  <c r="T26" i="62"/>
  <c r="S26" i="62"/>
  <c r="K26" i="62"/>
  <c r="J26" i="62"/>
  <c r="T25" i="62"/>
  <c r="S25" i="62"/>
  <c r="K25" i="62"/>
  <c r="J25" i="62"/>
  <c r="T24" i="62"/>
  <c r="S24" i="62"/>
  <c r="K24" i="62"/>
  <c r="J24" i="62"/>
  <c r="T23" i="62"/>
  <c r="S23" i="62"/>
  <c r="K23" i="62"/>
  <c r="J23" i="62"/>
  <c r="T22" i="62"/>
  <c r="S22" i="62"/>
  <c r="K22" i="62"/>
  <c r="J22" i="62"/>
  <c r="T21" i="62"/>
  <c r="S21" i="62"/>
  <c r="K21" i="62"/>
  <c r="H72" i="62" s="1"/>
  <c r="J21" i="62"/>
  <c r="O17" i="62"/>
  <c r="O16" i="62"/>
  <c r="O15" i="62"/>
  <c r="O14" i="62"/>
  <c r="O13" i="62"/>
  <c r="O18" i="62" s="1"/>
  <c r="O12" i="62"/>
  <c r="T45" i="61"/>
  <c r="S45" i="61"/>
  <c r="K45" i="61"/>
  <c r="J45" i="61"/>
  <c r="T44" i="61"/>
  <c r="S44" i="61"/>
  <c r="K44" i="61"/>
  <c r="J44" i="61"/>
  <c r="T43" i="61"/>
  <c r="S43" i="61"/>
  <c r="K43" i="61"/>
  <c r="J43" i="61"/>
  <c r="T42" i="61"/>
  <c r="S42" i="61"/>
  <c r="K42" i="61"/>
  <c r="J42" i="61"/>
  <c r="T41" i="61"/>
  <c r="S41" i="61"/>
  <c r="K41" i="61"/>
  <c r="J41" i="61"/>
  <c r="T40" i="61"/>
  <c r="S40" i="61"/>
  <c r="K40" i="61"/>
  <c r="J40" i="61"/>
  <c r="T39" i="61"/>
  <c r="S39" i="61"/>
  <c r="K39" i="61"/>
  <c r="J39" i="61"/>
  <c r="T38" i="61"/>
  <c r="S38" i="61"/>
  <c r="K38" i="61"/>
  <c r="J38" i="61"/>
  <c r="T37" i="61"/>
  <c r="S37" i="61"/>
  <c r="K37" i="61"/>
  <c r="J37" i="61"/>
  <c r="T36" i="61"/>
  <c r="S36" i="61"/>
  <c r="K36" i="61"/>
  <c r="J36" i="61"/>
  <c r="T35" i="61"/>
  <c r="S35" i="61"/>
  <c r="K35" i="61"/>
  <c r="J35" i="61"/>
  <c r="T34" i="61"/>
  <c r="S34" i="61"/>
  <c r="K34" i="61"/>
  <c r="J34" i="61"/>
  <c r="T33" i="61"/>
  <c r="S33" i="61"/>
  <c r="K33" i="61"/>
  <c r="J33" i="61"/>
  <c r="T32" i="61"/>
  <c r="S32" i="61"/>
  <c r="K32" i="61"/>
  <c r="J32" i="61"/>
  <c r="T31" i="61"/>
  <c r="S31" i="61"/>
  <c r="K31" i="61"/>
  <c r="J31" i="61"/>
  <c r="T30" i="61"/>
  <c r="S30" i="61"/>
  <c r="K30" i="61"/>
  <c r="J30" i="61"/>
  <c r="T29" i="61"/>
  <c r="S29" i="61"/>
  <c r="K29" i="61"/>
  <c r="J29" i="61"/>
  <c r="T28" i="61"/>
  <c r="S28" i="61"/>
  <c r="K28" i="61"/>
  <c r="J28" i="61"/>
  <c r="T27" i="61"/>
  <c r="S27" i="61"/>
  <c r="K27" i="61"/>
  <c r="J27" i="61"/>
  <c r="T26" i="61"/>
  <c r="S26" i="61"/>
  <c r="K26" i="61"/>
  <c r="J26" i="61"/>
  <c r="T25" i="61"/>
  <c r="S25" i="61"/>
  <c r="K25" i="61"/>
  <c r="J25" i="61"/>
  <c r="T24" i="61"/>
  <c r="S24" i="61"/>
  <c r="K24" i="61"/>
  <c r="J24" i="61"/>
  <c r="T23" i="61"/>
  <c r="S23" i="61"/>
  <c r="K23" i="61"/>
  <c r="J23" i="61"/>
  <c r="T22" i="61"/>
  <c r="S22" i="61"/>
  <c r="K22" i="61"/>
  <c r="J22" i="61"/>
  <c r="T21" i="61"/>
  <c r="T47" i="61" s="1"/>
  <c r="S21" i="61"/>
  <c r="K21" i="61"/>
  <c r="H72" i="61" s="1"/>
  <c r="J21" i="61"/>
  <c r="O18" i="61"/>
  <c r="O17" i="61"/>
  <c r="O16" i="61"/>
  <c r="O15" i="61"/>
  <c r="O14" i="61"/>
  <c r="O13" i="61"/>
  <c r="O12" i="61"/>
  <c r="T45" i="60"/>
  <c r="S45" i="60"/>
  <c r="K45" i="60"/>
  <c r="J45" i="60"/>
  <c r="T44" i="60"/>
  <c r="S44" i="60"/>
  <c r="K44" i="60"/>
  <c r="J44" i="60"/>
  <c r="T43" i="60"/>
  <c r="S43" i="60"/>
  <c r="K43" i="60"/>
  <c r="J43" i="60"/>
  <c r="T42" i="60"/>
  <c r="S42" i="60"/>
  <c r="K42" i="60"/>
  <c r="J42" i="60"/>
  <c r="T41" i="60"/>
  <c r="S41" i="60"/>
  <c r="K41" i="60"/>
  <c r="J41" i="60"/>
  <c r="T40" i="60"/>
  <c r="S40" i="60"/>
  <c r="K40" i="60"/>
  <c r="J40" i="60"/>
  <c r="T39" i="60"/>
  <c r="S39" i="60"/>
  <c r="K39" i="60"/>
  <c r="J39" i="60"/>
  <c r="T38" i="60"/>
  <c r="S38" i="60"/>
  <c r="K38" i="60"/>
  <c r="J38" i="60"/>
  <c r="T37" i="60"/>
  <c r="S37" i="60"/>
  <c r="K37" i="60"/>
  <c r="J37" i="60"/>
  <c r="T36" i="60"/>
  <c r="S36" i="60"/>
  <c r="K36" i="60"/>
  <c r="J36" i="60"/>
  <c r="T35" i="60"/>
  <c r="S35" i="60"/>
  <c r="K35" i="60"/>
  <c r="J35" i="60"/>
  <c r="T34" i="60"/>
  <c r="S34" i="60"/>
  <c r="K34" i="60"/>
  <c r="J34" i="60"/>
  <c r="T33" i="60"/>
  <c r="S33" i="60"/>
  <c r="K33" i="60"/>
  <c r="J33" i="60"/>
  <c r="T32" i="60"/>
  <c r="S32" i="60"/>
  <c r="K32" i="60"/>
  <c r="J32" i="60"/>
  <c r="T31" i="60"/>
  <c r="S31" i="60"/>
  <c r="K31" i="60"/>
  <c r="J31" i="60"/>
  <c r="T30" i="60"/>
  <c r="S30" i="60"/>
  <c r="K30" i="60"/>
  <c r="J30" i="60"/>
  <c r="T29" i="60"/>
  <c r="S29" i="60"/>
  <c r="K29" i="60"/>
  <c r="J29" i="60"/>
  <c r="T28" i="60"/>
  <c r="S28" i="60"/>
  <c r="K28" i="60"/>
  <c r="J28" i="60"/>
  <c r="T27" i="60"/>
  <c r="S27" i="60"/>
  <c r="K27" i="60"/>
  <c r="J27" i="60"/>
  <c r="T26" i="60"/>
  <c r="S26" i="60"/>
  <c r="K26" i="60"/>
  <c r="J26" i="60"/>
  <c r="T25" i="60"/>
  <c r="S25" i="60"/>
  <c r="K25" i="60"/>
  <c r="J25" i="60"/>
  <c r="T24" i="60"/>
  <c r="S24" i="60"/>
  <c r="K24" i="60"/>
  <c r="J24" i="60"/>
  <c r="T23" i="60"/>
  <c r="S23" i="60"/>
  <c r="K23" i="60"/>
  <c r="J23" i="60"/>
  <c r="T22" i="60"/>
  <c r="S22" i="60"/>
  <c r="K22" i="60"/>
  <c r="J22" i="60"/>
  <c r="T21" i="60"/>
  <c r="T47" i="60" s="1"/>
  <c r="S21" i="60"/>
  <c r="K21" i="60"/>
  <c r="H72" i="60" s="1"/>
  <c r="J21" i="60"/>
  <c r="O17" i="60"/>
  <c r="O16" i="60"/>
  <c r="O15" i="60"/>
  <c r="O14" i="60"/>
  <c r="O13" i="60"/>
  <c r="O12" i="60"/>
  <c r="T47" i="62" l="1"/>
  <c r="O49" i="62"/>
  <c r="O9" i="62" s="1"/>
  <c r="O49" i="61"/>
  <c r="O9" i="61" s="1"/>
  <c r="O49" i="60"/>
  <c r="O9" i="60" s="1"/>
  <c r="O18" i="60"/>
  <c r="O16" i="4"/>
  <c r="E22" i="59"/>
  <c r="G17" i="59"/>
  <c r="H17" i="59" s="1"/>
  <c r="E17" i="59"/>
  <c r="H16" i="59"/>
  <c r="G16" i="59"/>
  <c r="E16" i="59"/>
  <c r="G15" i="59"/>
  <c r="H15" i="59" s="1"/>
  <c r="E15" i="59"/>
  <c r="G14" i="59"/>
  <c r="H14" i="59" s="1"/>
  <c r="E14" i="59"/>
  <c r="G13" i="59"/>
  <c r="H13" i="59" s="1"/>
  <c r="E13" i="59"/>
  <c r="H12" i="59"/>
  <c r="G12" i="59"/>
  <c r="E12" i="59"/>
  <c r="G11" i="59"/>
  <c r="H11" i="59" s="1"/>
  <c r="E11" i="59"/>
  <c r="G10" i="59"/>
  <c r="H10" i="59" s="1"/>
  <c r="E10" i="59"/>
  <c r="G9" i="59"/>
  <c r="H9" i="59" s="1"/>
  <c r="E9" i="59"/>
  <c r="H8" i="59"/>
  <c r="G8" i="59"/>
  <c r="E8" i="59"/>
  <c r="G7" i="59"/>
  <c r="H7" i="59" s="1"/>
  <c r="E7" i="59"/>
  <c r="G6" i="59"/>
  <c r="H6" i="59" s="1"/>
  <c r="E6" i="59"/>
  <c r="G5" i="59"/>
  <c r="H5" i="59" s="1"/>
  <c r="E5" i="59"/>
  <c r="E37" i="58"/>
  <c r="E36" i="58"/>
  <c r="E35" i="58"/>
  <c r="E34" i="58"/>
  <c r="E33" i="58"/>
  <c r="E32" i="58"/>
  <c r="E31" i="58"/>
  <c r="E30" i="58"/>
  <c r="E29" i="58"/>
  <c r="E28" i="58"/>
  <c r="E27" i="58"/>
  <c r="E26" i="58"/>
  <c r="E25" i="58"/>
  <c r="E24" i="58"/>
  <c r="E23" i="58"/>
  <c r="G17" i="58"/>
  <c r="H17" i="58" s="1"/>
  <c r="E17" i="58"/>
  <c r="G16" i="58"/>
  <c r="H16" i="58" s="1"/>
  <c r="E16" i="58"/>
  <c r="H15" i="58"/>
  <c r="G15" i="58"/>
  <c r="E15" i="58"/>
  <c r="G14" i="58"/>
  <c r="H14" i="58" s="1"/>
  <c r="E14" i="58"/>
  <c r="G13" i="58"/>
  <c r="H13" i="58" s="1"/>
  <c r="E13" i="58"/>
  <c r="G12" i="58"/>
  <c r="H12" i="58" s="1"/>
  <c r="E12" i="58"/>
  <c r="H11" i="58"/>
  <c r="G11" i="58"/>
  <c r="E11" i="58"/>
  <c r="G10" i="58"/>
  <c r="H10" i="58" s="1"/>
  <c r="E10" i="58"/>
  <c r="G9" i="58"/>
  <c r="H9" i="58" s="1"/>
  <c r="E9" i="58"/>
  <c r="G8" i="58"/>
  <c r="H8" i="58" s="1"/>
  <c r="E8" i="58"/>
  <c r="H7" i="58"/>
  <c r="G7" i="58"/>
  <c r="E7" i="58"/>
  <c r="G6" i="58"/>
  <c r="H6" i="58" s="1"/>
  <c r="E6" i="58"/>
  <c r="G5" i="58"/>
  <c r="H5" i="58" s="1"/>
  <c r="E5" i="58"/>
  <c r="E1" i="52" l="1"/>
  <c r="T45" i="4" l="1"/>
  <c r="S45" i="4"/>
  <c r="K45" i="4"/>
  <c r="J45" i="4"/>
  <c r="T33" i="4"/>
  <c r="S33" i="4"/>
  <c r="O17" i="4" l="1"/>
  <c r="O15" i="4"/>
  <c r="O14" i="4"/>
  <c r="O13" i="4"/>
  <c r="O12" i="4"/>
  <c r="T44" i="4"/>
  <c r="S44" i="4"/>
  <c r="T43" i="4"/>
  <c r="S43" i="4"/>
  <c r="T42" i="4"/>
  <c r="S42" i="4"/>
  <c r="T41" i="4"/>
  <c r="S41" i="4"/>
  <c r="T40" i="4"/>
  <c r="S40" i="4"/>
  <c r="T39" i="4"/>
  <c r="S39" i="4"/>
  <c r="T38" i="4"/>
  <c r="S38" i="4"/>
  <c r="T37" i="4"/>
  <c r="S37" i="4"/>
  <c r="T36" i="4"/>
  <c r="S36" i="4"/>
  <c r="T35" i="4"/>
  <c r="S35" i="4"/>
  <c r="T34" i="4"/>
  <c r="S34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T47" i="4" l="1"/>
  <c r="O49" i="4"/>
  <c r="O9" i="4" s="1"/>
  <c r="O18" i="4"/>
  <c r="H72" i="4"/>
</calcChain>
</file>

<file path=xl/sharedStrings.xml><?xml version="1.0" encoding="utf-8"?>
<sst xmlns="http://schemas.openxmlformats.org/spreadsheetml/2006/main" count="700" uniqueCount="128">
  <si>
    <t>品名</t>
    <phoneticPr fontId="1"/>
  </si>
  <si>
    <t>規格</t>
    <phoneticPr fontId="1"/>
  </si>
  <si>
    <t>入個数</t>
    <phoneticPr fontId="1"/>
  </si>
  <si>
    <t>1袋（円）</t>
    <phoneticPr fontId="1"/>
  </si>
  <si>
    <t>注文数</t>
    <phoneticPr fontId="1"/>
  </si>
  <si>
    <t>お名前</t>
    <phoneticPr fontId="1"/>
  </si>
  <si>
    <t>連絡先</t>
    <phoneticPr fontId="1"/>
  </si>
  <si>
    <t>備考</t>
    <phoneticPr fontId="1"/>
  </si>
  <si>
    <t>担当</t>
    <phoneticPr fontId="1"/>
  </si>
  <si>
    <t>金額</t>
    <phoneticPr fontId="1"/>
  </si>
  <si>
    <t>様</t>
    <phoneticPr fontId="1"/>
  </si>
  <si>
    <t>納品希望期日</t>
    <phoneticPr fontId="1"/>
  </si>
  <si>
    <t>納品数</t>
    <phoneticPr fontId="1"/>
  </si>
  <si>
    <t>売切</t>
    <phoneticPr fontId="1"/>
  </si>
  <si>
    <t>小計</t>
    <phoneticPr fontId="1"/>
  </si>
  <si>
    <t>円</t>
    <phoneticPr fontId="1"/>
  </si>
  <si>
    <t>品名</t>
    <phoneticPr fontId="1"/>
  </si>
  <si>
    <t>規　格</t>
    <phoneticPr fontId="1"/>
  </si>
  <si>
    <t>注文個数</t>
    <phoneticPr fontId="1"/>
  </si>
  <si>
    <t>金額</t>
    <phoneticPr fontId="1"/>
  </si>
  <si>
    <t>えびフライ</t>
    <phoneticPr fontId="1"/>
  </si>
  <si>
    <t>13-15（約16ｃｍ）　10尾入</t>
    <phoneticPr fontId="1"/>
  </si>
  <si>
    <t>1600円⇒</t>
    <phoneticPr fontId="1"/>
  </si>
  <si>
    <t>16-20（約14ｃｍ）　14尾入</t>
    <phoneticPr fontId="1"/>
  </si>
  <si>
    <t>1700円⇒</t>
    <phoneticPr fontId="1"/>
  </si>
  <si>
    <t>ナチュラル16-20　　14尾入</t>
    <phoneticPr fontId="1"/>
  </si>
  <si>
    <t>1800円⇒</t>
    <phoneticPr fontId="1"/>
  </si>
  <si>
    <t>鶏唐揚げ</t>
    <phoneticPr fontId="1"/>
  </si>
  <si>
    <r>
      <rPr>
        <sz val="12"/>
        <color theme="1"/>
        <rFont val="ＭＳ Ｐゴシック"/>
        <family val="3"/>
        <charset val="128"/>
        <scheme val="minor"/>
      </rPr>
      <t>2K入</t>
    </r>
    <r>
      <rPr>
        <sz val="11"/>
        <color theme="1"/>
        <rFont val="ＭＳ Ｐゴシック"/>
        <family val="2"/>
        <scheme val="minor"/>
      </rPr>
      <t>　*要予約　</t>
    </r>
    <r>
      <rPr>
        <sz val="9"/>
        <color theme="1"/>
        <rFont val="ＭＳ Ｐゴシック"/>
        <family val="3"/>
        <charset val="128"/>
        <scheme val="minor"/>
      </rPr>
      <t>１週間前には必ず予約ください。</t>
    </r>
    <phoneticPr fontId="1"/>
  </si>
  <si>
    <t>小計</t>
    <phoneticPr fontId="1"/>
  </si>
  <si>
    <t>値段【円）</t>
    <phoneticPr fontId="1"/>
  </si>
  <si>
    <t>お買い上げ合計</t>
    <phoneticPr fontId="1"/>
  </si>
  <si>
    <t>合計金額</t>
    <phoneticPr fontId="1"/>
  </si>
  <si>
    <t>領収印</t>
    <phoneticPr fontId="1"/>
  </si>
  <si>
    <t>白身バジルフライ</t>
    <rPh sb="0" eb="2">
      <t>シロミ</t>
    </rPh>
    <phoneticPr fontId="1"/>
  </si>
  <si>
    <t>カレイフライ</t>
    <phoneticPr fontId="1"/>
  </si>
  <si>
    <t>白身角切粉付</t>
    <rPh sb="0" eb="2">
      <t>シロミ</t>
    </rPh>
    <rPh sb="2" eb="4">
      <t>カクギ</t>
    </rPh>
    <rPh sb="4" eb="5">
      <t>コナ</t>
    </rPh>
    <rPh sb="5" eb="6">
      <t>ツ</t>
    </rPh>
    <phoneticPr fontId="1"/>
  </si>
  <si>
    <t>鮭角切粉付</t>
    <rPh sb="0" eb="1">
      <t>サケ</t>
    </rPh>
    <rPh sb="1" eb="3">
      <t>カクギ</t>
    </rPh>
    <rPh sb="3" eb="4">
      <t>コナ</t>
    </rPh>
    <rPh sb="4" eb="5">
      <t>ツ</t>
    </rPh>
    <phoneticPr fontId="1"/>
  </si>
  <si>
    <t>タラ角切粉付</t>
    <rPh sb="2" eb="4">
      <t>カクギ</t>
    </rPh>
    <rPh sb="4" eb="5">
      <t>コナ</t>
    </rPh>
    <rPh sb="5" eb="6">
      <t>ツ</t>
    </rPh>
    <phoneticPr fontId="1"/>
  </si>
  <si>
    <t>50ｇ</t>
    <phoneticPr fontId="1"/>
  </si>
  <si>
    <t>　　　　　　　　　　　　　　　　　　　　　　　　1000円　⇒　　</t>
    <phoneticPr fontId="1"/>
  </si>
  <si>
    <t>様</t>
    <rPh sb="0" eb="1">
      <t>サマ</t>
    </rPh>
    <phoneticPr fontId="1"/>
  </si>
  <si>
    <t>この度はご注文ありがとうございます。</t>
    <rPh sb="2" eb="3">
      <t>タビ</t>
    </rPh>
    <rPh sb="5" eb="7">
      <t>チュウモン</t>
    </rPh>
    <phoneticPr fontId="1"/>
  </si>
  <si>
    <t>納品書の確認をお願いします。</t>
    <rPh sb="0" eb="3">
      <t>ノウヒンショ</t>
    </rPh>
    <rPh sb="4" eb="6">
      <t>カクニン</t>
    </rPh>
    <rPh sb="8" eb="9">
      <t>ネガ</t>
    </rPh>
    <phoneticPr fontId="1"/>
  </si>
  <si>
    <t>よろしくお願いします。</t>
    <rPh sb="5" eb="6">
      <t>ネガ</t>
    </rPh>
    <phoneticPr fontId="1"/>
  </si>
  <si>
    <t>阿波鳴食品㈱　山村</t>
    <rPh sb="0" eb="2">
      <t>アワ</t>
    </rPh>
    <rPh sb="2" eb="3">
      <t>ナ</t>
    </rPh>
    <rPh sb="3" eb="5">
      <t>ショクヒン</t>
    </rPh>
    <rPh sb="7" eb="9">
      <t>ヤマムラ</t>
    </rPh>
    <phoneticPr fontId="1"/>
  </si>
  <si>
    <t>088-679-2417</t>
    <phoneticPr fontId="1"/>
  </si>
  <si>
    <t>間違いや変更等ありましたらご連絡ください。</t>
    <rPh sb="0" eb="2">
      <t>マチガ</t>
    </rPh>
    <rPh sb="4" eb="6">
      <t>ヘンコウ</t>
    </rPh>
    <rPh sb="6" eb="7">
      <t>トウ</t>
    </rPh>
    <rPh sb="14" eb="16">
      <t>レンラク</t>
    </rPh>
    <phoneticPr fontId="1"/>
  </si>
  <si>
    <t>ホシザキ　中林</t>
    <rPh sb="5" eb="7">
      <t>ナカバヤシ</t>
    </rPh>
    <phoneticPr fontId="1"/>
  </si>
  <si>
    <t>売切れ商品がありご迷惑をおかけします。</t>
    <rPh sb="0" eb="2">
      <t>ウリキ</t>
    </rPh>
    <rPh sb="3" eb="5">
      <t>ショウヒン</t>
    </rPh>
    <rPh sb="9" eb="11">
      <t>メイワク</t>
    </rPh>
    <phoneticPr fontId="1"/>
  </si>
  <si>
    <t>魚</t>
    <rPh sb="0" eb="1">
      <t>サカナ</t>
    </rPh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</si>
  <si>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</si>
  <si>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</si>
  <si>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</si>
  <si>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1個当入り数</t>
    <rPh sb="1" eb="2">
      <t>コ</t>
    </rPh>
    <rPh sb="2" eb="3">
      <t>ア</t>
    </rPh>
    <rPh sb="3" eb="4">
      <t>イ</t>
    </rPh>
    <rPh sb="5" eb="6">
      <t>スウ</t>
    </rPh>
    <phoneticPr fontId="1"/>
  </si>
  <si>
    <t>袋出来高</t>
    <rPh sb="0" eb="1">
      <t>フクロ</t>
    </rPh>
    <rPh sb="1" eb="4">
      <t>デキダカ</t>
    </rPh>
    <phoneticPr fontId="1"/>
  </si>
  <si>
    <t>金額</t>
    <rPh sb="0" eb="2">
      <t>キンガク</t>
    </rPh>
    <phoneticPr fontId="1"/>
  </si>
  <si>
    <t>×TAX×80％</t>
    <phoneticPr fontId="1"/>
  </si>
  <si>
    <t>1袋単価</t>
    <rPh sb="1" eb="2">
      <t>フクロ</t>
    </rPh>
    <rPh sb="2" eb="4">
      <t>タンカ</t>
    </rPh>
    <phoneticPr fontId="1"/>
  </si>
  <si>
    <t>正式値段</t>
    <rPh sb="0" eb="2">
      <t>セイシキ</t>
    </rPh>
    <rPh sb="2" eb="4">
      <t>ネダン</t>
    </rPh>
    <phoneticPr fontId="1"/>
  </si>
  <si>
    <t>40ｇ</t>
    <phoneticPr fontId="1"/>
  </si>
  <si>
    <t>白身チーズフライ</t>
    <rPh sb="0" eb="2">
      <t>シロミ</t>
    </rPh>
    <phoneticPr fontId="1"/>
  </si>
  <si>
    <t>〃</t>
    <phoneticPr fontId="1"/>
  </si>
  <si>
    <t>60ｇ</t>
    <phoneticPr fontId="1"/>
  </si>
  <si>
    <t>タラミンチカツ</t>
    <phoneticPr fontId="1"/>
  </si>
  <si>
    <t>60ｇ</t>
    <phoneticPr fontId="1"/>
  </si>
  <si>
    <t>アジフライ</t>
    <phoneticPr fontId="1"/>
  </si>
  <si>
    <t>アジミンチカツ</t>
    <phoneticPr fontId="1"/>
  </si>
  <si>
    <t>紅鮭フライ</t>
    <rPh sb="0" eb="2">
      <t>ベニザケ</t>
    </rPh>
    <phoneticPr fontId="1"/>
  </si>
  <si>
    <t>鮭チーズフライ</t>
    <rPh sb="0" eb="1">
      <t>サケ</t>
    </rPh>
    <phoneticPr fontId="1"/>
  </si>
  <si>
    <t>40ｇ</t>
    <phoneticPr fontId="1"/>
  </si>
  <si>
    <t>イワシフライ（開切）</t>
    <rPh sb="7" eb="8">
      <t>ヒラ</t>
    </rPh>
    <rPh sb="8" eb="9">
      <t>キリ</t>
    </rPh>
    <phoneticPr fontId="1"/>
  </si>
  <si>
    <t>わかさぎフライ</t>
    <phoneticPr fontId="1"/>
  </si>
  <si>
    <t>10ｇ</t>
    <phoneticPr fontId="1"/>
  </si>
  <si>
    <t>シーフードクリームフライ</t>
    <phoneticPr fontId="1"/>
  </si>
  <si>
    <t>ぶり竜田あげ</t>
    <rPh sb="2" eb="4">
      <t>タツタ</t>
    </rPh>
    <phoneticPr fontId="1"/>
  </si>
  <si>
    <t>1ｋ8</t>
    <phoneticPr fontId="1"/>
  </si>
  <si>
    <t>白身もみじ茶フライ</t>
    <rPh sb="0" eb="2">
      <t>シロミ</t>
    </rPh>
    <rPh sb="5" eb="6">
      <t>チャ</t>
    </rPh>
    <phoneticPr fontId="1"/>
  </si>
  <si>
    <t>白身香味フライ（バジルパセリ）</t>
    <rPh sb="0" eb="2">
      <t>シロミ</t>
    </rPh>
    <rPh sb="2" eb="4">
      <t>コウミ</t>
    </rPh>
    <phoneticPr fontId="1"/>
  </si>
  <si>
    <t>5.60ｇ</t>
    <phoneticPr fontId="1"/>
  </si>
  <si>
    <t>白身ミンチカツ</t>
    <rPh sb="0" eb="2">
      <t>シロミ</t>
    </rPh>
    <phoneticPr fontId="1"/>
  </si>
  <si>
    <t>3.40ｇ</t>
    <phoneticPr fontId="1"/>
  </si>
  <si>
    <t>サーモン味噌カツ（郡上みそ）</t>
    <rPh sb="4" eb="6">
      <t>ミソ</t>
    </rPh>
    <rPh sb="9" eb="11">
      <t>グンジョウ</t>
    </rPh>
    <phoneticPr fontId="1"/>
  </si>
  <si>
    <t>50ｇ</t>
    <phoneticPr fontId="1"/>
  </si>
  <si>
    <t>サバ香味フライ</t>
    <rPh sb="2" eb="4">
      <t>コウミ</t>
    </rPh>
    <phoneticPr fontId="1"/>
  </si>
  <si>
    <t>白身竜田揚</t>
    <rPh sb="0" eb="2">
      <t>シロミ</t>
    </rPh>
    <rPh sb="2" eb="5">
      <t>タツタア</t>
    </rPh>
    <phoneticPr fontId="1"/>
  </si>
  <si>
    <t>40ｇ</t>
    <phoneticPr fontId="1"/>
  </si>
  <si>
    <t>カレイ唐揚げ</t>
    <rPh sb="3" eb="5">
      <t>カラア</t>
    </rPh>
    <phoneticPr fontId="1"/>
  </si>
  <si>
    <t>30~40ｇ</t>
    <phoneticPr fontId="1"/>
  </si>
  <si>
    <t>2ｃｍ</t>
    <phoneticPr fontId="1"/>
  </si>
  <si>
    <t>白身粉付</t>
    <rPh sb="0" eb="2">
      <t>シロミ</t>
    </rPh>
    <rPh sb="2" eb="3">
      <t>コナ</t>
    </rPh>
    <rPh sb="3" eb="4">
      <t>ツ</t>
    </rPh>
    <phoneticPr fontId="1"/>
  </si>
  <si>
    <t>サバ角切粉付</t>
    <rPh sb="2" eb="4">
      <t>カクギ</t>
    </rPh>
    <rPh sb="4" eb="5">
      <t>コナ</t>
    </rPh>
    <rPh sb="5" eb="6">
      <t>ツ</t>
    </rPh>
    <phoneticPr fontId="1"/>
  </si>
  <si>
    <t>ししゃも粉付</t>
    <rPh sb="4" eb="5">
      <t>コナ</t>
    </rPh>
    <rPh sb="5" eb="6">
      <t>ツ</t>
    </rPh>
    <phoneticPr fontId="1"/>
  </si>
  <si>
    <t>20ｇ</t>
    <phoneticPr fontId="1"/>
  </si>
  <si>
    <t>肉</t>
    <rPh sb="0" eb="1">
      <t>ニク</t>
    </rPh>
    <phoneticPr fontId="1"/>
  </si>
  <si>
    <t>1個袋入数</t>
    <rPh sb="1" eb="2">
      <t>コ</t>
    </rPh>
    <rPh sb="2" eb="3">
      <t>フクロ</t>
    </rPh>
    <rPh sb="3" eb="4">
      <t>イ</t>
    </rPh>
    <rPh sb="4" eb="5">
      <t>スウ</t>
    </rPh>
    <phoneticPr fontId="1"/>
  </si>
  <si>
    <t>キャベツメンチカツ</t>
    <phoneticPr fontId="1"/>
  </si>
  <si>
    <t>〃</t>
    <phoneticPr fontId="1"/>
  </si>
  <si>
    <t>50ｇ</t>
    <phoneticPr fontId="1"/>
  </si>
  <si>
    <t>チキン竜田揚（K)</t>
    <rPh sb="3" eb="6">
      <t>タツタア</t>
    </rPh>
    <phoneticPr fontId="1"/>
  </si>
  <si>
    <t>1ｋ×8</t>
    <phoneticPr fontId="1"/>
  </si>
  <si>
    <t>チキンチーズフライ</t>
    <phoneticPr fontId="1"/>
  </si>
  <si>
    <t>4.50ｇ</t>
    <phoneticPr fontId="1"/>
  </si>
  <si>
    <t>ササミチーズフライ</t>
    <phoneticPr fontId="1"/>
  </si>
  <si>
    <t>米粉ササミチーズフライ</t>
    <rPh sb="0" eb="2">
      <t>コメコ</t>
    </rPh>
    <phoneticPr fontId="1"/>
  </si>
  <si>
    <t>ピーマン肉詰め</t>
    <rPh sb="4" eb="6">
      <t>ニクヅ</t>
    </rPh>
    <phoneticPr fontId="1"/>
  </si>
  <si>
    <t>蓮根はさみ揚げ</t>
    <rPh sb="0" eb="2">
      <t>レンコン</t>
    </rPh>
    <rPh sb="5" eb="6">
      <t>ア</t>
    </rPh>
    <phoneticPr fontId="1"/>
  </si>
  <si>
    <t>米粉豚ロースカツ</t>
    <rPh sb="0" eb="2">
      <t>コメコ</t>
    </rPh>
    <rPh sb="2" eb="3">
      <t>ブタ</t>
    </rPh>
    <phoneticPr fontId="1"/>
  </si>
  <si>
    <t>5.60ｇ</t>
    <phoneticPr fontId="1"/>
  </si>
  <si>
    <t>チキンカツ</t>
    <phoneticPr fontId="1"/>
  </si>
  <si>
    <t>3.40ｇ</t>
    <phoneticPr fontId="1"/>
  </si>
  <si>
    <t>300ｇ</t>
    <phoneticPr fontId="1"/>
  </si>
  <si>
    <t>角切</t>
    <rPh sb="0" eb="2">
      <t>カクギ</t>
    </rPh>
    <phoneticPr fontId="1"/>
  </si>
  <si>
    <t>ぶり竜田揚</t>
    <rPh sb="2" eb="4">
      <t>タツタ</t>
    </rPh>
    <rPh sb="4" eb="5">
      <t>ア</t>
    </rPh>
    <phoneticPr fontId="1"/>
  </si>
  <si>
    <t>イワシフライ</t>
    <phoneticPr fontId="1"/>
  </si>
  <si>
    <t>キャベツ入りメンチカツ</t>
    <rPh sb="4" eb="5">
      <t>イ</t>
    </rPh>
    <phoneticPr fontId="1"/>
  </si>
  <si>
    <t>10～20ｇ</t>
    <phoneticPr fontId="1"/>
  </si>
  <si>
    <t>チキン竜田揚</t>
    <rPh sb="3" eb="6">
      <t>タツタア</t>
    </rPh>
    <phoneticPr fontId="1"/>
  </si>
  <si>
    <t>ピーマン肉詰フライ</t>
    <rPh sb="4" eb="6">
      <t>ニクヅ</t>
    </rPh>
    <phoneticPr fontId="1"/>
  </si>
  <si>
    <t>蓮根はさみ揚フライ</t>
    <rPh sb="0" eb="2">
      <t>レンコン</t>
    </rPh>
    <rPh sb="5" eb="6">
      <t>ア</t>
    </rPh>
    <phoneticPr fontId="1"/>
  </si>
  <si>
    <t>生</t>
    <rPh sb="0" eb="1">
      <t>ナマ</t>
    </rPh>
    <phoneticPr fontId="1"/>
  </si>
  <si>
    <t>冷凍</t>
    <rPh sb="0" eb="2">
      <t>レイトウ</t>
    </rPh>
    <phoneticPr fontId="1"/>
  </si>
  <si>
    <t>荒井事務所　　板東</t>
    <rPh sb="0" eb="2">
      <t>アライ</t>
    </rPh>
    <rPh sb="2" eb="4">
      <t>ジム</t>
    </rPh>
    <rPh sb="4" eb="5">
      <t>ショ</t>
    </rPh>
    <rPh sb="7" eb="9">
      <t>バンドウ</t>
    </rPh>
    <phoneticPr fontId="1"/>
  </si>
  <si>
    <t>山本</t>
    <rPh sb="0" eb="2">
      <t>ヤマモト</t>
    </rPh>
    <phoneticPr fontId="1"/>
  </si>
  <si>
    <t>荒井事務所　　吉兼</t>
    <rPh sb="0" eb="2">
      <t>アライ</t>
    </rPh>
    <rPh sb="2" eb="4">
      <t>ジム</t>
    </rPh>
    <rPh sb="4" eb="5">
      <t>ショ</t>
    </rPh>
    <rPh sb="7" eb="9">
      <t>ヨシカネ</t>
    </rPh>
    <phoneticPr fontId="1"/>
  </si>
  <si>
    <t>荒井事務所　　荒井</t>
    <rPh sb="0" eb="2">
      <t>アライ</t>
    </rPh>
    <rPh sb="2" eb="4">
      <t>ジム</t>
    </rPh>
    <rPh sb="4" eb="5">
      <t>ショ</t>
    </rPh>
    <rPh sb="7" eb="9">
      <t>アライ</t>
    </rPh>
    <phoneticPr fontId="1"/>
  </si>
  <si>
    <t>ヤクルト</t>
    <phoneticPr fontId="1"/>
  </si>
  <si>
    <t>冨永</t>
    <rPh sb="0" eb="2">
      <t>トミナガ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</si>
</sst>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theme="1"/>
      <name val="HGP創英角ｺﾞｼｯｸUB"/>
      <family val="3"/>
      <charset val="128"/>
    </font>
    <font>
      <sz val="11"/>
      <color rgb="FFCC3399"/>
      <name val="ＭＳ Ｐゴシック"/>
      <family val="2"/>
      <scheme val="minor"/>
    </font>
    <font>
      <sz val="14"/>
      <color theme="1"/>
      <name val="HGP創英角ｺﾞｼｯｸUB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12" fillId="0" borderId="11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5" xfId="0" applyBorder="1"/>
    <xf numFmtId="38" fontId="5" fillId="0" borderId="1" xfId="1" applyFont="1" applyBorder="1" applyAlignment="1">
      <alignment vertical="center" shrinkToFit="1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0" fontId="9" fillId="0" borderId="25" xfId="0" applyFont="1" applyBorder="1"/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/>
    <xf numFmtId="38" fontId="0" fillId="4" borderId="2" xfId="1" applyFont="1" applyFill="1" applyBorder="1" applyAlignment="1">
      <alignment horizontal="center" vertical="center"/>
    </xf>
    <xf numFmtId="38" fontId="0" fillId="4" borderId="1" xfId="1" applyFont="1" applyFill="1" applyBorder="1" applyAlignment="1">
      <alignment horizontal="center" vertical="center"/>
    </xf>
    <xf numFmtId="38" fontId="0" fillId="4" borderId="3" xfId="1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Fill="1"/>
    <xf numFmtId="0" fontId="0" fillId="3" borderId="0" xfId="0" applyFill="1"/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1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0" fillId="0" borderId="0" xfId="0" applyNumberFormat="1"/>
    <xf numFmtId="38" fontId="0" fillId="0" borderId="0" xfId="1" applyFont="1" applyAlignment="1"/>
    <xf numFmtId="0" fontId="19" fillId="0" borderId="0" xfId="0" applyFont="1"/>
    <xf numFmtId="0" fontId="0" fillId="6" borderId="0" xfId="0" applyFill="1"/>
    <xf numFmtId="0" fontId="0" fillId="7" borderId="0" xfId="0" applyFill="1"/>
    <xf numFmtId="0" fontId="0" fillId="7" borderId="0" xfId="0" applyFill="1" applyAlignment="1">
      <alignment horizontal="center" vertical="center"/>
    </xf>
    <xf numFmtId="0" fontId="19" fillId="7" borderId="0" xfId="0" applyFont="1" applyFill="1"/>
    <xf numFmtId="0" fontId="17" fillId="7" borderId="0" xfId="0" applyFont="1" applyFill="1"/>
    <xf numFmtId="0" fontId="17" fillId="7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Fill="1" applyBorder="1"/>
    <xf numFmtId="0" fontId="0" fillId="0" borderId="1" xfId="0" applyFill="1" applyBorder="1"/>
    <xf numFmtId="176" fontId="0" fillId="0" borderId="0" xfId="0" applyNumberFormat="1"/>
    <xf numFmtId="0" fontId="0" fillId="8" borderId="0" xfId="0" applyFill="1"/>
    <xf numFmtId="176" fontId="0" fillId="8" borderId="0" xfId="0" applyNumberFormat="1" applyFill="1"/>
    <xf numFmtId="2" fontId="0" fillId="0" borderId="0" xfId="0" applyNumberFormat="1"/>
    <xf numFmtId="0" fontId="0" fillId="2" borderId="0" xfId="0" applyFill="1"/>
    <xf numFmtId="0" fontId="0" fillId="9" borderId="0" xfId="0" applyFill="1"/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2" fillId="0" borderId="1" xfId="0" applyFont="1" applyBorder="1"/>
    <xf numFmtId="38" fontId="0" fillId="4" borderId="3" xfId="1" applyFont="1" applyFill="1" applyBorder="1" applyAlignment="1">
      <alignment vertical="center"/>
    </xf>
    <xf numFmtId="0" fontId="0" fillId="0" borderId="6" xfId="0" applyBorder="1" applyAlignment="1">
      <alignment horizontal="right"/>
    </xf>
    <xf numFmtId="38" fontId="0" fillId="4" borderId="1" xfId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56" fontId="13" fillId="0" borderId="11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15" fillId="0" borderId="17" xfId="1" applyFont="1" applyBorder="1" applyAlignment="1">
      <alignment horizontal="right" vertical="center"/>
    </xf>
    <xf numFmtId="38" fontId="15" fillId="0" borderId="18" xfId="1" applyFont="1" applyBorder="1" applyAlignment="1">
      <alignment horizontal="right" vertical="center"/>
    </xf>
    <xf numFmtId="38" fontId="15" fillId="0" borderId="19" xfId="1" applyFont="1" applyBorder="1" applyAlignment="1">
      <alignment horizontal="right" vertical="center"/>
    </xf>
    <xf numFmtId="38" fontId="15" fillId="0" borderId="20" xfId="1" applyFont="1" applyBorder="1" applyAlignment="1">
      <alignment horizontal="right" vertical="center"/>
    </xf>
    <xf numFmtId="38" fontId="15" fillId="0" borderId="21" xfId="1" applyFont="1" applyBorder="1" applyAlignment="1">
      <alignment horizontal="right" vertical="center"/>
    </xf>
    <xf numFmtId="38" fontId="15" fillId="0" borderId="22" xfId="1" applyFont="1" applyBorder="1" applyAlignment="1">
      <alignment horizontal="right" vertical="center"/>
    </xf>
    <xf numFmtId="38" fontId="0" fillId="0" borderId="1" xfId="1" applyFont="1" applyBorder="1" applyAlignment="1">
      <alignment horizontal="center"/>
    </xf>
    <xf numFmtId="38" fontId="0" fillId="0" borderId="1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16" fillId="0" borderId="23" xfId="0" applyNumberFormat="1" applyFont="1" applyBorder="1" applyAlignment="1">
      <alignment horizontal="right" vertical="center"/>
    </xf>
    <xf numFmtId="0" fontId="16" fillId="0" borderId="24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38" fontId="14" fillId="0" borderId="11" xfId="1" applyFont="1" applyFill="1" applyBorder="1" applyAlignment="1">
      <alignment horizontal="right" vertical="center"/>
    </xf>
    <xf numFmtId="38" fontId="14" fillId="0" borderId="13" xfId="1" applyFont="1" applyFill="1" applyBorder="1" applyAlignment="1">
      <alignment horizontal="right" vertical="center"/>
    </xf>
    <xf numFmtId="38" fontId="14" fillId="0" borderId="7" xfId="1" applyFont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38" fontId="14" fillId="0" borderId="11" xfId="1" applyFont="1" applyBorder="1" applyAlignment="1">
      <alignment horizontal="right" vertical="center"/>
    </xf>
    <xf numFmtId="38" fontId="14" fillId="0" borderId="12" xfId="1" applyFont="1" applyBorder="1" applyAlignment="1">
      <alignment horizontal="right" vertical="center"/>
    </xf>
    <xf numFmtId="38" fontId="14" fillId="0" borderId="12" xfId="1" applyFont="1" applyFill="1" applyBorder="1" applyAlignment="1">
      <alignment horizontal="right" vertical="center"/>
    </xf>
    <xf numFmtId="38" fontId="14" fillId="0" borderId="8" xfId="1" applyFont="1" applyFill="1" applyBorder="1" applyAlignment="1">
      <alignment horizontal="right" vertical="center"/>
    </xf>
    <xf numFmtId="38" fontId="14" fillId="0" borderId="10" xfId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C1C91"/>
      <color rgb="FFCC3399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404812</xdr:colOff>
      <xdr:row>46</xdr:row>
      <xdr:rowOff>35719</xdr:rowOff>
    </xdr:from>
    <xdr:to>
      <xdr:col>3</xdr:col>
      <xdr:colOff>1119187</xdr:colOff>
      <xdr:row>49</xdr:row>
      <xdr:rowOff>154782</xdr:rowOff>
    </xdr:to>
    <xdr:sp macro="" textlink="">
      <xdr:nvSpPr>
        <xdr:cNvPr id="12" name="円/楕円 11"/>
        <xdr:cNvSpPr/>
      </xdr:nvSpPr>
      <xdr:spPr>
        <a:xfrm>
          <a:off x="1119187" y="9679782"/>
          <a:ext cx="714375" cy="61912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264292</xdr:colOff>
      <xdr:row>14</xdr:row>
      <xdr:rowOff>39683</xdr:rowOff>
    </xdr:from>
    <xdr:ext cx="6861943" cy="359073"/>
    <xdr:sp macro="" textlink="">
      <xdr:nvSpPr>
        <xdr:cNvPr id="8" name="テキスト ボックス 7"/>
        <xdr:cNvSpPr txBox="1"/>
      </xdr:nvSpPr>
      <xdr:spPr>
        <a:xfrm>
          <a:off x="978667" y="2373308"/>
          <a:ext cx="6861943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ja-JP" altLang="en-US" sz="1600"/>
            <a:t>平成</a:t>
          </a:r>
          <a:r>
            <a:rPr kumimoji="1" lang="en-US" altLang="ja-JP" sz="1600"/>
            <a:t>29</a:t>
          </a:r>
          <a:r>
            <a:rPr kumimoji="1" lang="ja-JP" altLang="en-US" sz="1600"/>
            <a:t>年　</a:t>
          </a:r>
          <a:r>
            <a:rPr kumimoji="1" lang="en-US" altLang="ja-JP" sz="1600"/>
            <a:t>12</a:t>
          </a:r>
          <a:r>
            <a:rPr kumimoji="1" lang="ja-JP" altLang="en-US" sz="1600"/>
            <a:t>月</a:t>
          </a:r>
          <a:r>
            <a:rPr kumimoji="1" lang="en-US" altLang="ja-JP" sz="1600"/>
            <a:t>1</a:t>
          </a:r>
          <a:r>
            <a:rPr kumimoji="1" lang="ja-JP" altLang="en-US" sz="1600"/>
            <a:t>日㈮～</a:t>
          </a:r>
          <a:r>
            <a:rPr kumimoji="1" lang="en-US" altLang="ja-JP" sz="1600"/>
            <a:t>12</a:t>
          </a:r>
          <a:r>
            <a:rPr kumimoji="1" lang="ja-JP" altLang="en-US" sz="1600"/>
            <a:t>月</a:t>
          </a:r>
          <a:r>
            <a:rPr kumimoji="1" lang="en-US" altLang="ja-JP" sz="1600"/>
            <a:t>22</a:t>
          </a:r>
          <a:r>
            <a:rPr kumimoji="1" lang="ja-JP" altLang="en-US" sz="1600"/>
            <a:t>日㈮　　</a:t>
          </a:r>
          <a:r>
            <a:rPr kumimoji="1" lang="en-US" altLang="ja-JP" sz="1600"/>
            <a:t>AM8</a:t>
          </a:r>
          <a:r>
            <a:rPr kumimoji="1" lang="ja-JP" altLang="en-US" sz="1600"/>
            <a:t>：</a:t>
          </a:r>
          <a:r>
            <a:rPr kumimoji="1" lang="en-US" altLang="ja-JP" sz="1600"/>
            <a:t>00</a:t>
          </a:r>
          <a:r>
            <a:rPr kumimoji="1" lang="ja-JP" altLang="en-US" sz="1600"/>
            <a:t>～</a:t>
          </a:r>
          <a:r>
            <a:rPr kumimoji="1" lang="en-US" altLang="ja-JP" sz="1600"/>
            <a:t>PM5</a:t>
          </a:r>
          <a:r>
            <a:rPr kumimoji="1" lang="ja-JP" altLang="en-US" sz="1600"/>
            <a:t>：</a:t>
          </a:r>
          <a:r>
            <a:rPr kumimoji="1" lang="en-US" altLang="ja-JP" sz="1600"/>
            <a:t>00</a:t>
          </a:r>
          <a:r>
            <a:rPr kumimoji="1" lang="ja-JP" altLang="en-US" sz="1600"/>
            <a:t>　</a:t>
          </a:r>
          <a:r>
            <a:rPr kumimoji="1" lang="ja-JP" altLang="en-US" sz="1200"/>
            <a:t>*土日祝はお休みです。</a:t>
          </a:r>
          <a:endParaRPr kumimoji="1" lang="en-US" altLang="ja-JP" sz="1200"/>
        </a:p>
      </xdr:txBody>
    </xdr:sp>
    <xdr:clientData/>
  </xdr:oneCellAnchor>
  <xdr:oneCellAnchor>
    <xdr:from>
      <xdr:col>2</xdr:col>
      <xdr:colOff>83344</xdr:colOff>
      <xdr:row>51</xdr:row>
      <xdr:rowOff>130968</xdr:rowOff>
    </xdr:from>
    <xdr:ext cx="6715126" cy="625927"/>
    <xdr:sp macro="" textlink="">
      <xdr:nvSpPr>
        <xdr:cNvPr id="19" name="テキスト ボックス 18"/>
        <xdr:cNvSpPr txBox="1"/>
      </xdr:nvSpPr>
      <xdr:spPr>
        <a:xfrm>
          <a:off x="678657" y="10560843"/>
          <a:ext cx="6715126" cy="625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kumimoji="1" lang="ja-JP" altLang="en-US" sz="1200" b="1">
              <a:solidFill>
                <a:schemeClr val="bg1"/>
              </a:solidFill>
              <a:latin typeface="AR P丸ゴシック体M" pitchFamily="50" charset="-128"/>
              <a:ea typeface="AR P丸ゴシック体M" pitchFamily="50" charset="-128"/>
            </a:rPr>
            <a:t>　　　　　　　　　　　　　　　　　　　　　　     </a:t>
          </a:r>
          <a:r>
            <a:rPr kumimoji="1" lang="ja-JP" altLang="en-US" sz="1600" b="1">
              <a:solidFill>
                <a:schemeClr val="bg1"/>
              </a:solidFill>
              <a:latin typeface="AR P丸ゴシック体M" pitchFamily="50" charset="-128"/>
              <a:ea typeface="AR P丸ゴシック体M" pitchFamily="50" charset="-128"/>
            </a:rPr>
            <a:t>阿波鳴食品　株式会社　</a:t>
          </a:r>
          <a:r>
            <a:rPr kumimoji="1" lang="ja-JP" altLang="en-US" sz="1400" b="1">
              <a:solidFill>
                <a:schemeClr val="bg1"/>
              </a:solidFill>
              <a:latin typeface="AR P丸ゴシック体M" pitchFamily="50" charset="-128"/>
              <a:ea typeface="AR P丸ゴシック体M" pitchFamily="50" charset="-128"/>
            </a:rPr>
            <a:t>　</a:t>
          </a:r>
          <a:r>
            <a:rPr kumimoji="1" lang="en-US" altLang="ja-JP" sz="1400" b="1">
              <a:solidFill>
                <a:schemeClr val="bg1"/>
              </a:solidFill>
              <a:latin typeface="AR P丸ゴシック体M" pitchFamily="50" charset="-128"/>
              <a:ea typeface="AR P丸ゴシック体M" pitchFamily="50" charset="-128"/>
            </a:rPr>
            <a:t>TEL</a:t>
          </a:r>
          <a:r>
            <a:rPr kumimoji="1" lang="ja-JP" altLang="en-US" sz="1400" b="1">
              <a:solidFill>
                <a:schemeClr val="bg1"/>
              </a:solidFill>
              <a:latin typeface="AR P丸ゴシック体M" pitchFamily="50" charset="-128"/>
              <a:ea typeface="AR P丸ゴシック体M" pitchFamily="50" charset="-128"/>
            </a:rPr>
            <a:t>：</a:t>
          </a:r>
          <a:r>
            <a:rPr kumimoji="1" lang="en-US" altLang="ja-JP" sz="1400" b="1">
              <a:solidFill>
                <a:schemeClr val="bg1"/>
              </a:solidFill>
              <a:latin typeface="AR P丸ゴシック体M" pitchFamily="50" charset="-128"/>
              <a:ea typeface="AR P丸ゴシック体M" pitchFamily="50" charset="-128"/>
            </a:rPr>
            <a:t>088-679-2417</a:t>
          </a:r>
          <a:r>
            <a:rPr kumimoji="1" lang="ja-JP" altLang="en-US" sz="1400" b="1">
              <a:solidFill>
                <a:schemeClr val="bg1"/>
              </a:solidFill>
              <a:latin typeface="AR P丸ゴシック体M" pitchFamily="50" charset="-128"/>
              <a:ea typeface="AR P丸ゴシック体M" pitchFamily="50" charset="-128"/>
            </a:rPr>
            <a:t>　</a:t>
          </a:r>
          <a:r>
            <a:rPr kumimoji="1" lang="ja-JP" altLang="ja-JP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http://www.awanaru.com</a:t>
          </a:r>
          <a:endParaRPr kumimoji="1" lang="en-US" altLang="ja-JP" sz="1600" b="1">
            <a:solidFill>
              <a:schemeClr val="bg1"/>
            </a:solidFill>
            <a:latin typeface="AR P丸ゴシック体M" pitchFamily="50" charset="-128"/>
            <a:ea typeface="AR P丸ゴシック体M" pitchFamily="50" charset="-128"/>
          </a:endParaRPr>
        </a:p>
        <a:p>
          <a:pPr algn="r"/>
          <a:r>
            <a:rPr kumimoji="1" lang="ja-JP" altLang="en-US" sz="1100">
              <a:solidFill>
                <a:schemeClr val="bg1"/>
              </a:solidFill>
              <a:latin typeface="AR P丸ゴシック体M" pitchFamily="50" charset="-128"/>
              <a:ea typeface="AR P丸ゴシック体M" pitchFamily="50" charset="-128"/>
            </a:rPr>
            <a:t>徳島県名東郡佐那河内村下字仕出</a:t>
          </a:r>
          <a:r>
            <a:rPr kumimoji="1" lang="en-US" altLang="ja-JP" sz="1100">
              <a:solidFill>
                <a:schemeClr val="bg1"/>
              </a:solidFill>
              <a:latin typeface="AR P丸ゴシック体M" pitchFamily="50" charset="-128"/>
              <a:ea typeface="AR P丸ゴシック体M" pitchFamily="50" charset="-128"/>
            </a:rPr>
            <a:t>113</a:t>
          </a:r>
          <a:r>
            <a:rPr kumimoji="1" lang="ja-JP" altLang="en-US" sz="1100">
              <a:solidFill>
                <a:schemeClr val="bg1"/>
              </a:solidFill>
              <a:latin typeface="AR P丸ゴシック体M" pitchFamily="50" charset="-128"/>
              <a:ea typeface="AR P丸ゴシック体M" pitchFamily="50" charset="-128"/>
            </a:rPr>
            <a:t>（小松島方面佐那河内最終地）　↑</a:t>
          </a:r>
          <a:r>
            <a:rPr kumimoji="1" lang="en-US" altLang="ja-JP" sz="1100">
              <a:solidFill>
                <a:schemeClr val="bg1"/>
              </a:solidFill>
              <a:latin typeface="AR P丸ゴシック体M" pitchFamily="50" charset="-128"/>
              <a:ea typeface="AR P丸ゴシック体M" pitchFamily="50" charset="-128"/>
            </a:rPr>
            <a:t>HP</a:t>
          </a:r>
          <a:r>
            <a:rPr kumimoji="1" lang="ja-JP" altLang="en-US" sz="1100">
              <a:solidFill>
                <a:schemeClr val="bg1"/>
              </a:solidFill>
              <a:latin typeface="AR P丸ゴシック体M" pitchFamily="50" charset="-128"/>
              <a:ea typeface="AR P丸ゴシック体M" pitchFamily="50" charset="-128"/>
            </a:rPr>
            <a:t>も是非チェック！</a:t>
          </a:r>
        </a:p>
      </xdr:txBody>
    </xdr:sp>
    <xdr:clientData/>
  </xdr:oneCellAnchor>
  <xdr:oneCellAnchor>
    <xdr:from>
      <xdr:col>3</xdr:col>
      <xdr:colOff>809617</xdr:colOff>
      <xdr:row>5</xdr:row>
      <xdr:rowOff>35719</xdr:rowOff>
    </xdr:from>
    <xdr:ext cx="6508513" cy="1692771"/>
    <xdr:sp macro="" textlink="">
      <xdr:nvSpPr>
        <xdr:cNvPr id="2" name="テキスト ボックス 1"/>
        <xdr:cNvSpPr txBox="1"/>
      </xdr:nvSpPr>
      <xdr:spPr>
        <a:xfrm>
          <a:off x="1523992" y="869157"/>
          <a:ext cx="6508513" cy="16927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6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SALE 2017</a:t>
          </a:r>
          <a:endParaRPr kumimoji="1" lang="ja-JP" altLang="en-US" sz="9600" b="1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6</xdr:col>
      <xdr:colOff>631051</xdr:colOff>
      <xdr:row>1</xdr:row>
      <xdr:rowOff>47630</xdr:rowOff>
    </xdr:from>
    <xdr:ext cx="3357904" cy="992579"/>
    <xdr:sp macro="" textlink="">
      <xdr:nvSpPr>
        <xdr:cNvPr id="4" name="テキスト ボックス 3"/>
        <xdr:cNvSpPr txBox="1"/>
      </xdr:nvSpPr>
      <xdr:spPr>
        <a:xfrm>
          <a:off x="3964801" y="214318"/>
          <a:ext cx="3357904" cy="9925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54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AWANARU</a:t>
          </a:r>
          <a:endParaRPr kumimoji="1" lang="ja-JP" altLang="en-US" sz="54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1</xdr:col>
      <xdr:colOff>309565</xdr:colOff>
      <xdr:row>0</xdr:row>
      <xdr:rowOff>2</xdr:rowOff>
    </xdr:from>
    <xdr:ext cx="1659429" cy="2009524"/>
    <xdr:sp macro="" textlink="">
      <xdr:nvSpPr>
        <xdr:cNvPr id="5" name="テキスト ボックス 4"/>
        <xdr:cNvSpPr txBox="1"/>
      </xdr:nvSpPr>
      <xdr:spPr>
        <a:xfrm>
          <a:off x="583409" y="2"/>
          <a:ext cx="1659429" cy="2009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500">
              <a:solidFill>
                <a:schemeClr val="bg1"/>
              </a:solidFill>
            </a:rPr>
            <a:t>❆</a:t>
          </a:r>
        </a:p>
      </xdr:txBody>
    </xdr:sp>
    <xdr:clientData/>
  </xdr:oneCellAnchor>
  <xdr:oneCellAnchor>
    <xdr:from>
      <xdr:col>3</xdr:col>
      <xdr:colOff>1595439</xdr:colOff>
      <xdr:row>2</xdr:row>
      <xdr:rowOff>1</xdr:rowOff>
    </xdr:from>
    <xdr:ext cx="646331" cy="692562"/>
    <xdr:sp macro="" textlink="">
      <xdr:nvSpPr>
        <xdr:cNvPr id="46" name="テキスト ボックス 45"/>
        <xdr:cNvSpPr txBox="1"/>
      </xdr:nvSpPr>
      <xdr:spPr>
        <a:xfrm>
          <a:off x="2309814" y="333376"/>
          <a:ext cx="646331" cy="692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600">
              <a:solidFill>
                <a:schemeClr val="bg1"/>
              </a:solidFill>
            </a:rPr>
            <a:t>❄</a:t>
          </a:r>
        </a:p>
      </xdr:txBody>
    </xdr:sp>
    <xdr:clientData/>
  </xdr:oneCellAnchor>
  <xdr:oneCellAnchor>
    <xdr:from>
      <xdr:col>3</xdr:col>
      <xdr:colOff>1473994</xdr:colOff>
      <xdr:row>6</xdr:row>
      <xdr:rowOff>80964</xdr:rowOff>
    </xdr:from>
    <xdr:ext cx="492443" cy="492443"/>
    <xdr:sp macro="" textlink="">
      <xdr:nvSpPr>
        <xdr:cNvPr id="51" name="テキスト ボックス 50"/>
        <xdr:cNvSpPr txBox="1"/>
      </xdr:nvSpPr>
      <xdr:spPr>
        <a:xfrm>
          <a:off x="2188369" y="1081089"/>
          <a:ext cx="49244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chemeClr val="bg1"/>
              </a:solidFill>
            </a:rPr>
            <a:t>❄</a:t>
          </a:r>
        </a:p>
      </xdr:txBody>
    </xdr:sp>
    <xdr:clientData/>
  </xdr:oneCellAnchor>
  <xdr:oneCellAnchor>
    <xdr:from>
      <xdr:col>3</xdr:col>
      <xdr:colOff>30957</xdr:colOff>
      <xdr:row>10</xdr:row>
      <xdr:rowOff>138113</xdr:rowOff>
    </xdr:from>
    <xdr:ext cx="492443" cy="492443"/>
    <xdr:sp macro="" textlink="">
      <xdr:nvSpPr>
        <xdr:cNvPr id="53" name="テキスト ボックス 52"/>
        <xdr:cNvSpPr txBox="1"/>
      </xdr:nvSpPr>
      <xdr:spPr>
        <a:xfrm>
          <a:off x="745332" y="1804988"/>
          <a:ext cx="49244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chemeClr val="bg1"/>
              </a:solidFill>
            </a:rPr>
            <a:t>❄</a:t>
          </a:r>
        </a:p>
      </xdr:txBody>
    </xdr:sp>
    <xdr:clientData/>
  </xdr:oneCellAnchor>
  <xdr:oneCellAnchor>
    <xdr:from>
      <xdr:col>12</xdr:col>
      <xdr:colOff>333369</xdr:colOff>
      <xdr:row>0</xdr:row>
      <xdr:rowOff>130971</xdr:rowOff>
    </xdr:from>
    <xdr:ext cx="646331" cy="692562"/>
    <xdr:sp macro="" textlink="">
      <xdr:nvSpPr>
        <xdr:cNvPr id="54" name="テキスト ボックス 53"/>
        <xdr:cNvSpPr txBox="1"/>
      </xdr:nvSpPr>
      <xdr:spPr>
        <a:xfrm>
          <a:off x="7465213" y="130971"/>
          <a:ext cx="646331" cy="692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600">
              <a:solidFill>
                <a:schemeClr val="bg1"/>
              </a:solidFill>
            </a:rPr>
            <a:t>❄</a:t>
          </a:r>
        </a:p>
      </xdr:txBody>
    </xdr:sp>
    <xdr:clientData/>
  </xdr:oneCellAnchor>
  <xdr:oneCellAnchor>
    <xdr:from>
      <xdr:col>3</xdr:col>
      <xdr:colOff>273844</xdr:colOff>
      <xdr:row>15</xdr:row>
      <xdr:rowOff>107152</xdr:rowOff>
    </xdr:from>
    <xdr:ext cx="4033092" cy="1159292"/>
    <xdr:sp macro="" textlink="">
      <xdr:nvSpPr>
        <xdr:cNvPr id="60" name="テキスト ボックス 59"/>
        <xdr:cNvSpPr txBox="1"/>
      </xdr:nvSpPr>
      <xdr:spPr>
        <a:xfrm>
          <a:off x="988219" y="2833683"/>
          <a:ext cx="4033092" cy="11592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エビフライ</a:t>
          </a:r>
          <a:endParaRPr kumimoji="1" lang="en-US" altLang="ja-JP" sz="16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13-15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（約</a:t>
          </a:r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16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ｃｍ）　</a:t>
          </a:r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10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尾　通常</a:t>
          </a:r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1600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　→</a:t>
          </a:r>
          <a:endParaRPr kumimoji="1" lang="en-US" altLang="ja-JP" sz="16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16-20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（約</a:t>
          </a:r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14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ｃｍ）　</a:t>
          </a:r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14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尾　通常</a:t>
          </a:r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1700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　→</a:t>
          </a:r>
          <a:endParaRPr kumimoji="1" lang="en-US" altLang="ja-JP" sz="16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ナチュラル</a:t>
          </a:r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16-20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</a:t>
          </a:r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14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尾　通常</a:t>
          </a:r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1800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　→</a:t>
          </a:r>
          <a:endParaRPr kumimoji="1" lang="en-US" altLang="ja-JP" sz="20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9</xdr:col>
      <xdr:colOff>1172596</xdr:colOff>
      <xdr:row>15</xdr:row>
      <xdr:rowOff>247852</xdr:rowOff>
    </xdr:from>
    <xdr:ext cx="1143390" cy="425822"/>
    <xdr:sp macro="" textlink="">
      <xdr:nvSpPr>
        <xdr:cNvPr id="61" name="正方形/長方形 60"/>
        <xdr:cNvSpPr/>
      </xdr:nvSpPr>
      <xdr:spPr>
        <a:xfrm>
          <a:off x="5685065" y="2974383"/>
          <a:ext cx="1143390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altLang="ja-JP" sz="2000" b="1" cap="none" spc="50">
              <a:ln w="11430"/>
              <a:solidFill>
                <a:schemeClr val="accent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1500</a:t>
          </a:r>
          <a:r>
            <a:rPr lang="ja-JP" altLang="en-US" sz="2000" b="1" cap="none" spc="50">
              <a:ln w="11430"/>
              <a:solidFill>
                <a:schemeClr val="accent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円</a:t>
          </a:r>
        </a:p>
      </xdr:txBody>
    </xdr:sp>
    <xdr:clientData/>
  </xdr:oneCellAnchor>
  <xdr:oneCellAnchor>
    <xdr:from>
      <xdr:col>9</xdr:col>
      <xdr:colOff>932067</xdr:colOff>
      <xdr:row>17</xdr:row>
      <xdr:rowOff>126404</xdr:rowOff>
    </xdr:from>
    <xdr:ext cx="1143390" cy="425822"/>
    <xdr:sp macro="" textlink="">
      <xdr:nvSpPr>
        <xdr:cNvPr id="62" name="正方形/長方形 61"/>
        <xdr:cNvSpPr/>
      </xdr:nvSpPr>
      <xdr:spPr>
        <a:xfrm>
          <a:off x="5444536" y="3055342"/>
          <a:ext cx="1143390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altLang="ja-JP" sz="2000" b="1" cap="none" spc="50">
              <a:ln w="11430"/>
              <a:solidFill>
                <a:schemeClr val="tx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1550</a:t>
          </a:r>
          <a:r>
            <a:rPr lang="ja-JP" altLang="en-US" sz="2000" b="1" cap="none" spc="50">
              <a:ln w="11430"/>
              <a:solidFill>
                <a:schemeClr val="tx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円</a:t>
          </a:r>
        </a:p>
      </xdr:txBody>
    </xdr:sp>
    <xdr:clientData/>
  </xdr:oneCellAnchor>
  <xdr:oneCellAnchor>
    <xdr:from>
      <xdr:col>9</xdr:col>
      <xdr:colOff>727279</xdr:colOff>
      <xdr:row>19</xdr:row>
      <xdr:rowOff>159734</xdr:rowOff>
    </xdr:from>
    <xdr:ext cx="1143390" cy="425822"/>
    <xdr:sp macro="" textlink="">
      <xdr:nvSpPr>
        <xdr:cNvPr id="63" name="正方形/長方形 62"/>
        <xdr:cNvSpPr/>
      </xdr:nvSpPr>
      <xdr:spPr>
        <a:xfrm>
          <a:off x="5239748" y="3422047"/>
          <a:ext cx="1143390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altLang="ja-JP" sz="2000" b="1" cap="none" spc="50">
              <a:ln w="11430"/>
              <a:solidFill>
                <a:schemeClr val="accent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1650</a:t>
          </a:r>
          <a:r>
            <a:rPr lang="ja-JP" altLang="en-US" sz="2000" b="1" cap="none" spc="50">
              <a:ln w="11430"/>
              <a:solidFill>
                <a:schemeClr val="accent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円</a:t>
          </a:r>
        </a:p>
      </xdr:txBody>
    </xdr:sp>
    <xdr:clientData/>
  </xdr:oneCellAnchor>
  <xdr:oneCellAnchor>
    <xdr:from>
      <xdr:col>4</xdr:col>
      <xdr:colOff>23811</xdr:colOff>
      <xdr:row>23</xdr:row>
      <xdr:rowOff>154783</xdr:rowOff>
    </xdr:from>
    <xdr:ext cx="4016036" cy="625812"/>
    <xdr:sp macro="" textlink="">
      <xdr:nvSpPr>
        <xdr:cNvPr id="64" name="テキスト ボックス 63"/>
        <xdr:cNvSpPr txBox="1"/>
      </xdr:nvSpPr>
      <xdr:spPr>
        <a:xfrm>
          <a:off x="2381249" y="4083846"/>
          <a:ext cx="4016036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唐揚げ　　（生）　</a:t>
          </a:r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2K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入　　通常</a:t>
          </a:r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1350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　→</a:t>
          </a:r>
          <a:endParaRPr kumimoji="1" lang="en-US" altLang="ja-JP" sz="16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唐揚げ　（冷凍）　</a:t>
          </a:r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2K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入　　通常</a:t>
          </a:r>
          <a:r>
            <a:rPr kumimoji="1" lang="en-US" altLang="ja-JP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1300</a:t>
          </a:r>
          <a:r>
            <a:rPr kumimoji="1" lang="ja-JP" altLang="en-US" sz="16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　→</a:t>
          </a:r>
          <a:endParaRPr kumimoji="1" lang="en-US" altLang="ja-JP" sz="20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10</xdr:col>
      <xdr:colOff>331977</xdr:colOff>
      <xdr:row>23</xdr:row>
      <xdr:rowOff>62103</xdr:rowOff>
    </xdr:from>
    <xdr:ext cx="1143390" cy="425822"/>
    <xdr:sp macro="" textlink="">
      <xdr:nvSpPr>
        <xdr:cNvPr id="65" name="正方形/長方形 64"/>
        <xdr:cNvSpPr/>
      </xdr:nvSpPr>
      <xdr:spPr>
        <a:xfrm>
          <a:off x="6487508" y="4265009"/>
          <a:ext cx="1143390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altLang="ja-JP" sz="2000" b="1" cap="none" spc="50">
              <a:ln w="11430"/>
              <a:solidFill>
                <a:schemeClr val="tx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1300</a:t>
          </a:r>
          <a:r>
            <a:rPr lang="ja-JP" altLang="en-US" sz="2000" b="1" cap="none" spc="50">
              <a:ln w="11430"/>
              <a:solidFill>
                <a:schemeClr val="tx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円</a:t>
          </a:r>
        </a:p>
      </xdr:txBody>
    </xdr:sp>
    <xdr:clientData/>
  </xdr:oneCellAnchor>
  <xdr:oneCellAnchor>
    <xdr:from>
      <xdr:col>11</xdr:col>
      <xdr:colOff>55754</xdr:colOff>
      <xdr:row>25</xdr:row>
      <xdr:rowOff>95440</xdr:rowOff>
    </xdr:from>
    <xdr:ext cx="1143390" cy="425822"/>
    <xdr:sp macro="" textlink="">
      <xdr:nvSpPr>
        <xdr:cNvPr id="66" name="正方形/長方形 65"/>
        <xdr:cNvSpPr/>
      </xdr:nvSpPr>
      <xdr:spPr>
        <a:xfrm>
          <a:off x="6735160" y="4631721"/>
          <a:ext cx="1143390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altLang="ja-JP" sz="2000" b="1" cap="none" spc="50">
              <a:ln w="11430"/>
              <a:solidFill>
                <a:schemeClr val="accent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1240</a:t>
          </a:r>
          <a:r>
            <a:rPr lang="ja-JP" altLang="en-US" sz="2000" b="1" cap="none" spc="50">
              <a:ln w="11430"/>
              <a:solidFill>
                <a:schemeClr val="accent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円</a:t>
          </a:r>
        </a:p>
      </xdr:txBody>
    </xdr:sp>
    <xdr:clientData/>
  </xdr:oneCellAnchor>
  <xdr:oneCellAnchor>
    <xdr:from>
      <xdr:col>2</xdr:col>
      <xdr:colOff>23820</xdr:colOff>
      <xdr:row>30</xdr:row>
      <xdr:rowOff>95251</xdr:rowOff>
    </xdr:from>
    <xdr:ext cx="6355651" cy="292388"/>
    <xdr:sp macro="" textlink="">
      <xdr:nvSpPr>
        <xdr:cNvPr id="67" name="テキスト ボックス 66"/>
        <xdr:cNvSpPr txBox="1"/>
      </xdr:nvSpPr>
      <xdr:spPr>
        <a:xfrm>
          <a:off x="619133" y="5322095"/>
          <a:ext cx="6355651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chemeClr val="bg1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揚げるだけ！簡単調理★当社の食品は、凍ったまま約</a:t>
          </a:r>
          <a:r>
            <a:rPr kumimoji="1" lang="en-US" altLang="ja-JP" sz="1200" b="1">
              <a:solidFill>
                <a:schemeClr val="bg1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170</a:t>
          </a:r>
          <a:r>
            <a:rPr kumimoji="1" lang="ja-JP" altLang="en-US" sz="1200" b="1">
              <a:solidFill>
                <a:schemeClr val="bg1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℃の温度で揚げればサクッと旨い！</a:t>
          </a:r>
        </a:p>
      </xdr:txBody>
    </xdr:sp>
    <xdr:clientData/>
  </xdr:oneCellAnchor>
  <xdr:twoCellAnchor>
    <xdr:from>
      <xdr:col>2</xdr:col>
      <xdr:colOff>83343</xdr:colOff>
      <xdr:row>16</xdr:row>
      <xdr:rowOff>130969</xdr:rowOff>
    </xdr:from>
    <xdr:to>
      <xdr:col>3</xdr:col>
      <xdr:colOff>309562</xdr:colOff>
      <xdr:row>18</xdr:row>
      <xdr:rowOff>0</xdr:rowOff>
    </xdr:to>
    <xdr:sp macro="" textlink="">
      <xdr:nvSpPr>
        <xdr:cNvPr id="68" name="正方形/長方形 67"/>
        <xdr:cNvSpPr/>
      </xdr:nvSpPr>
      <xdr:spPr>
        <a:xfrm>
          <a:off x="678656" y="2893219"/>
          <a:ext cx="345281" cy="20240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80965</xdr:colOff>
      <xdr:row>18</xdr:row>
      <xdr:rowOff>80960</xdr:rowOff>
    </xdr:from>
    <xdr:to>
      <xdr:col>3</xdr:col>
      <xdr:colOff>307184</xdr:colOff>
      <xdr:row>19</xdr:row>
      <xdr:rowOff>116678</xdr:rowOff>
    </xdr:to>
    <xdr:sp macro="" textlink="">
      <xdr:nvSpPr>
        <xdr:cNvPr id="69" name="正方形/長方形 68"/>
        <xdr:cNvSpPr/>
      </xdr:nvSpPr>
      <xdr:spPr>
        <a:xfrm>
          <a:off x="676278" y="3176585"/>
          <a:ext cx="345281" cy="20240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78587</xdr:colOff>
      <xdr:row>20</xdr:row>
      <xdr:rowOff>19045</xdr:rowOff>
    </xdr:from>
    <xdr:to>
      <xdr:col>3</xdr:col>
      <xdr:colOff>304806</xdr:colOff>
      <xdr:row>21</xdr:row>
      <xdr:rowOff>54763</xdr:rowOff>
    </xdr:to>
    <xdr:sp macro="" textlink="">
      <xdr:nvSpPr>
        <xdr:cNvPr id="70" name="正方形/長方形 69"/>
        <xdr:cNvSpPr/>
      </xdr:nvSpPr>
      <xdr:spPr>
        <a:xfrm>
          <a:off x="673900" y="3448045"/>
          <a:ext cx="345281" cy="20240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1473965</xdr:colOff>
      <xdr:row>24</xdr:row>
      <xdr:rowOff>69033</xdr:rowOff>
    </xdr:from>
    <xdr:to>
      <xdr:col>4</xdr:col>
      <xdr:colOff>176183</xdr:colOff>
      <xdr:row>25</xdr:row>
      <xdr:rowOff>104751</xdr:rowOff>
    </xdr:to>
    <xdr:sp macro="" textlink="">
      <xdr:nvSpPr>
        <xdr:cNvPr id="71" name="正方形/長方形 70"/>
        <xdr:cNvSpPr/>
      </xdr:nvSpPr>
      <xdr:spPr>
        <a:xfrm>
          <a:off x="2188340" y="4164783"/>
          <a:ext cx="345281" cy="20240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1471587</xdr:colOff>
      <xdr:row>26</xdr:row>
      <xdr:rowOff>30930</xdr:rowOff>
    </xdr:from>
    <xdr:to>
      <xdr:col>4</xdr:col>
      <xdr:colOff>173805</xdr:colOff>
      <xdr:row>27</xdr:row>
      <xdr:rowOff>66648</xdr:rowOff>
    </xdr:to>
    <xdr:sp macro="" textlink="">
      <xdr:nvSpPr>
        <xdr:cNvPr id="72" name="正方形/長方形 71"/>
        <xdr:cNvSpPr/>
      </xdr:nvSpPr>
      <xdr:spPr>
        <a:xfrm>
          <a:off x="2185962" y="4460055"/>
          <a:ext cx="345281" cy="20240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631029</xdr:colOff>
      <xdr:row>48</xdr:row>
      <xdr:rowOff>112399</xdr:rowOff>
    </xdr:from>
    <xdr:to>
      <xdr:col>13</xdr:col>
      <xdr:colOff>414336</xdr:colOff>
      <xdr:row>52</xdr:row>
      <xdr:rowOff>104775</xdr:rowOff>
    </xdr:to>
    <xdr:pic>
      <xdr:nvPicPr>
        <xdr:cNvPr id="28" name="図 27" descr="「求人 イラスト」の画像検索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417" b="98750" l="4636" r="97351">
                      <a14:foregroundMark x1="41722" y1="17083" x2="47682" y2="31667"/>
                      <a14:foregroundMark x1="39073" y1="77083" x2="75497" y2="82500"/>
                      <a14:foregroundMark x1="47682" y1="78750" x2="16556" y2="78750"/>
                      <a14:foregroundMark x1="58940" y1="84167" x2="89404" y2="78750"/>
                      <a14:foregroundMark x1="36424" y1="78750" x2="11258" y2="85833"/>
                      <a14:foregroundMark x1="61589" y1="19167" x2="61589" y2="19167"/>
                      <a14:foregroundMark x1="36424" y1="20833" x2="16556" y2="833"/>
                      <a14:foregroundMark x1="61589" y1="17083" x2="98013" y2="26250"/>
                      <a14:foregroundMark x1="27815" y1="13750" x2="5298" y2="35417"/>
                      <a14:foregroundMark x1="25166" y1="80417" x2="19868" y2="98750"/>
                      <a14:foregroundMark x1="78146" y1="82500" x2="80795" y2="96667"/>
                      <a14:foregroundMark x1="55629" y1="82500" x2="52980" y2="9875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3" y="10137462"/>
          <a:ext cx="426244" cy="659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809625</xdr:colOff>
      <xdr:row>47</xdr:row>
      <xdr:rowOff>11906</xdr:rowOff>
    </xdr:from>
    <xdr:to>
      <xdr:col>12</xdr:col>
      <xdr:colOff>595313</xdr:colOff>
      <xdr:row>52</xdr:row>
      <xdr:rowOff>1</xdr:rowOff>
    </xdr:to>
    <xdr:sp macro="" textlink="">
      <xdr:nvSpPr>
        <xdr:cNvPr id="3" name="円形吹き出し 2"/>
        <xdr:cNvSpPr/>
      </xdr:nvSpPr>
      <xdr:spPr>
        <a:xfrm>
          <a:off x="5322094" y="9822656"/>
          <a:ext cx="2405063" cy="821533"/>
        </a:xfrm>
        <a:prstGeom prst="wedgeEllipseCallout">
          <a:avLst>
            <a:gd name="adj1" fmla="val 54843"/>
            <a:gd name="adj2" fmla="val 30297"/>
          </a:avLst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oneCellAnchor>
    <xdr:from>
      <xdr:col>9</xdr:col>
      <xdr:colOff>1340467</xdr:colOff>
      <xdr:row>47</xdr:row>
      <xdr:rowOff>70247</xdr:rowOff>
    </xdr:from>
    <xdr:ext cx="1119537" cy="325730"/>
    <xdr:sp macro="" textlink="">
      <xdr:nvSpPr>
        <xdr:cNvPr id="6" name="テキスト ボックス 5"/>
        <xdr:cNvSpPr txBox="1"/>
      </xdr:nvSpPr>
      <xdr:spPr>
        <a:xfrm rot="21165890">
          <a:off x="5852936" y="9880997"/>
          <a:ext cx="111953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+mj-ea"/>
              <a:ea typeface="+mj-ea"/>
            </a:rPr>
            <a:t>スタッフ募集</a:t>
          </a:r>
        </a:p>
      </xdr:txBody>
    </xdr:sp>
    <xdr:clientData/>
  </xdr:oneCellAnchor>
  <xdr:oneCellAnchor>
    <xdr:from>
      <xdr:col>9</xdr:col>
      <xdr:colOff>1119188</xdr:colOff>
      <xdr:row>49</xdr:row>
      <xdr:rowOff>59530</xdr:rowOff>
    </xdr:from>
    <xdr:ext cx="1914883" cy="416721"/>
    <xdr:sp macro="" textlink="">
      <xdr:nvSpPr>
        <xdr:cNvPr id="7" name="テキスト ボックス 6"/>
        <xdr:cNvSpPr txBox="1"/>
      </xdr:nvSpPr>
      <xdr:spPr>
        <a:xfrm>
          <a:off x="5631657" y="10203655"/>
          <a:ext cx="1914883" cy="4167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>
              <a:solidFill>
                <a:schemeClr val="tx2">
                  <a:lumMod val="75000"/>
                </a:schemeClr>
              </a:solidFill>
              <a:latin typeface="+mj-ea"/>
              <a:ea typeface="+mj-ea"/>
            </a:rPr>
            <a:t>一緒に働きませんか？</a:t>
          </a:r>
          <a:endParaRPr kumimoji="1" lang="en-US" altLang="ja-JP" sz="1400" b="1">
            <a:solidFill>
              <a:schemeClr val="tx2">
                <a:lumMod val="75000"/>
              </a:schemeClr>
            </a:solidFill>
            <a:latin typeface="+mj-ea"/>
            <a:ea typeface="+mj-ea"/>
          </a:endParaRPr>
        </a:p>
        <a:p>
          <a:endParaRPr kumimoji="1" lang="ja-JP" altLang="en-US" sz="1400" b="1">
            <a:solidFill>
              <a:schemeClr val="tx2">
                <a:lumMod val="75000"/>
              </a:schemeClr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12</xdr:col>
      <xdr:colOff>119243</xdr:colOff>
      <xdr:row>30</xdr:row>
      <xdr:rowOff>56067</xdr:rowOff>
    </xdr:from>
    <xdr:to>
      <xdr:col>14</xdr:col>
      <xdr:colOff>37455</xdr:colOff>
      <xdr:row>31</xdr:row>
      <xdr:rowOff>226182</xdr:rowOff>
    </xdr:to>
    <xdr:sp macro="" textlink="">
      <xdr:nvSpPr>
        <xdr:cNvPr id="9" name="雲 8"/>
        <xdr:cNvSpPr/>
      </xdr:nvSpPr>
      <xdr:spPr>
        <a:xfrm rot="1460899">
          <a:off x="7251087" y="5390067"/>
          <a:ext cx="1120743" cy="634459"/>
        </a:xfrm>
        <a:prstGeom prst="cloud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211951</xdr:colOff>
      <xdr:row>30</xdr:row>
      <xdr:rowOff>205944</xdr:rowOff>
    </xdr:from>
    <xdr:ext cx="918521" cy="292452"/>
    <xdr:sp macro="" textlink="">
      <xdr:nvSpPr>
        <xdr:cNvPr id="10" name="テキスト ボックス 9"/>
        <xdr:cNvSpPr txBox="1"/>
      </xdr:nvSpPr>
      <xdr:spPr>
        <a:xfrm rot="673025">
          <a:off x="7343795" y="5539944"/>
          <a:ext cx="91852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売切れ</a:t>
          </a:r>
          <a:r>
            <a:rPr kumimoji="1" lang="ja-JP" altLang="en-US" sz="1200" b="1"/>
            <a:t>御免</a:t>
          </a:r>
        </a:p>
      </xdr:txBody>
    </xdr:sp>
    <xdr:clientData/>
  </xdr:oneCellAnchor>
  <xdr:twoCellAnchor editAs="oneCell">
    <xdr:from>
      <xdr:col>14</xdr:col>
      <xdr:colOff>0</xdr:colOff>
      <xdr:row>32</xdr:row>
      <xdr:rowOff>0</xdr:rowOff>
    </xdr:from>
    <xdr:to>
      <xdr:col>14</xdr:col>
      <xdr:colOff>304800</xdr:colOff>
      <xdr:row>32</xdr:row>
      <xdr:rowOff>300038</xdr:rowOff>
    </xdr:to>
    <xdr:sp macro="" textlink="">
      <xdr:nvSpPr>
        <xdr:cNvPr id="1025" name="AutoShape 1" descr="「エビフライ イラスト」の画像検索結果"/>
        <xdr:cNvSpPr>
          <a:spLocks noChangeAspect="1" noChangeArrowheads="1"/>
        </xdr:cNvSpPr>
      </xdr:nvSpPr>
      <xdr:spPr bwMode="auto">
        <a:xfrm>
          <a:off x="823912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119063</xdr:colOff>
      <xdr:row>18</xdr:row>
      <xdr:rowOff>23812</xdr:rowOff>
    </xdr:from>
    <xdr:to>
      <xdr:col>13</xdr:col>
      <xdr:colOff>361305</xdr:colOff>
      <xdr:row>22</xdr:row>
      <xdr:rowOff>142875</xdr:rowOff>
    </xdr:to>
    <xdr:pic>
      <xdr:nvPicPr>
        <xdr:cNvPr id="34" name="図 33" descr="フリーイラスト, フリーイラスト, CC0 イラスト, ベクター, EPS, 食べ物（イラスト）, 料理, 日本料理, 洋食, 揚げ物, 魚介料理, エビ料理, エビフライ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99111">
                      <a14:foregroundMark x1="8333" y1="69245" x2="8333" y2="69245"/>
                      <a14:foregroundMark x1="30444" y1="74033" x2="30444" y2="74033"/>
                      <a14:foregroundMark x1="74222" y1="86740" x2="74222" y2="86740"/>
                      <a14:foregroundMark x1="87556" y1="64273" x2="87556" y2="64273"/>
                      <a14:foregroundMark x1="73556" y1="34991" x2="73556" y2="34991"/>
                      <a14:foregroundMark x1="70222" y1="44199" x2="70222" y2="44199"/>
                      <a14:foregroundMark x1="11444" y1="41989" x2="11444" y2="41989"/>
                      <a14:foregroundMark x1="4000" y1="53591" x2="4000" y2="53591"/>
                      <a14:foregroundMark x1="1778" y1="58011" x2="1778" y2="58011"/>
                      <a14:foregroundMark x1="16000" y1="87661" x2="16000" y2="87661"/>
                      <a14:foregroundMark x1="11333" y1="83794" x2="11333" y2="83794"/>
                      <a14:foregroundMark x1="88111" y1="86372" x2="88111" y2="86372"/>
                      <a14:foregroundMark x1="96556" y1="74217" x2="96556" y2="74217"/>
                      <a14:foregroundMark x1="1778" y1="68508" x2="1778" y2="68508"/>
                      <a14:foregroundMark x1="4222" y1="62615" x2="4222" y2="62615"/>
                      <a14:foregroundMark x1="4444" y1="45488" x2="4444" y2="45488"/>
                      <a14:foregroundMark x1="5000" y1="49724" x2="5000" y2="49724"/>
                      <a14:foregroundMark x1="3222" y1="67587" x2="3222" y2="67587"/>
                      <a14:foregroundMark x1="13222" y1="68140" x2="13222" y2="68140"/>
                      <a14:foregroundMark x1="78333" y1="33333" x2="78333" y2="33333"/>
                      <a14:foregroundMark x1="23913" y1="80423" x2="23913" y2="80423"/>
                      <a14:foregroundMark x1="62422" y1="94180" x2="62422" y2="9418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8469" y="3393281"/>
          <a:ext cx="1337617" cy="7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154781</xdr:colOff>
      <xdr:row>24</xdr:row>
      <xdr:rowOff>47626</xdr:rowOff>
    </xdr:from>
    <xdr:to>
      <xdr:col>3</xdr:col>
      <xdr:colOff>1500188</xdr:colOff>
      <xdr:row>28</xdr:row>
      <xdr:rowOff>158629</xdr:rowOff>
    </xdr:to>
    <xdr:pic>
      <xdr:nvPicPr>
        <xdr:cNvPr id="35" name="図 34" descr="フリーイラスト, ベクトルデータ, EPS, 食べ物（食品）, 料理, 唐揚げ（から揚げ）, 肉料理, 鶏料理, 揚げ物, 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63" b="89886" l="7715" r="92773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156" y="4417220"/>
          <a:ext cx="1345407" cy="777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950118</xdr:colOff>
      <xdr:row>46</xdr:row>
      <xdr:rowOff>116681</xdr:rowOff>
    </xdr:from>
    <xdr:to>
      <xdr:col>4</xdr:col>
      <xdr:colOff>21430</xdr:colOff>
      <xdr:row>50</xdr:row>
      <xdr:rowOff>69056</xdr:rowOff>
    </xdr:to>
    <xdr:sp macro="" textlink="">
      <xdr:nvSpPr>
        <xdr:cNvPr id="36" name="円/楕円 35"/>
        <xdr:cNvSpPr/>
      </xdr:nvSpPr>
      <xdr:spPr>
        <a:xfrm>
          <a:off x="1664493" y="9760744"/>
          <a:ext cx="714375" cy="619125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1459705</xdr:colOff>
      <xdr:row>47</xdr:row>
      <xdr:rowOff>30956</xdr:rowOff>
    </xdr:from>
    <xdr:to>
      <xdr:col>5</xdr:col>
      <xdr:colOff>7142</xdr:colOff>
      <xdr:row>50</xdr:row>
      <xdr:rowOff>150018</xdr:rowOff>
    </xdr:to>
    <xdr:sp macro="" textlink="">
      <xdr:nvSpPr>
        <xdr:cNvPr id="37" name="円/楕円 36"/>
        <xdr:cNvSpPr/>
      </xdr:nvSpPr>
      <xdr:spPr>
        <a:xfrm>
          <a:off x="2174080" y="9841706"/>
          <a:ext cx="714375" cy="619125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457199</xdr:colOff>
      <xdr:row>46</xdr:row>
      <xdr:rowOff>159542</xdr:rowOff>
    </xdr:from>
    <xdr:to>
      <xdr:col>6</xdr:col>
      <xdr:colOff>195262</xdr:colOff>
      <xdr:row>50</xdr:row>
      <xdr:rowOff>111917</xdr:rowOff>
    </xdr:to>
    <xdr:sp macro="" textlink="">
      <xdr:nvSpPr>
        <xdr:cNvPr id="38" name="円/楕円 37"/>
        <xdr:cNvSpPr/>
      </xdr:nvSpPr>
      <xdr:spPr>
        <a:xfrm>
          <a:off x="2814637" y="9946480"/>
          <a:ext cx="714375" cy="61912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61913</xdr:colOff>
      <xdr:row>46</xdr:row>
      <xdr:rowOff>97629</xdr:rowOff>
    </xdr:from>
    <xdr:to>
      <xdr:col>7</xdr:col>
      <xdr:colOff>133350</xdr:colOff>
      <xdr:row>50</xdr:row>
      <xdr:rowOff>50004</xdr:rowOff>
    </xdr:to>
    <xdr:sp macro="" textlink="">
      <xdr:nvSpPr>
        <xdr:cNvPr id="39" name="円/楕円 38"/>
        <xdr:cNvSpPr/>
      </xdr:nvSpPr>
      <xdr:spPr>
        <a:xfrm>
          <a:off x="3395663" y="9741692"/>
          <a:ext cx="714375" cy="619125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285749</xdr:colOff>
      <xdr:row>47</xdr:row>
      <xdr:rowOff>107156</xdr:rowOff>
    </xdr:from>
    <xdr:ext cx="3570208" cy="275717"/>
    <xdr:sp macro="" textlink="">
      <xdr:nvSpPr>
        <xdr:cNvPr id="11" name="テキスト ボックス 10"/>
        <xdr:cNvSpPr txBox="1"/>
      </xdr:nvSpPr>
      <xdr:spPr>
        <a:xfrm>
          <a:off x="1000124" y="9917906"/>
          <a:ext cx="35702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AR丸ゴシック体M" panose="020B0609010101010101" pitchFamily="49" charset="-128"/>
              <a:ea typeface="AR丸ゴシック体M" panose="020B0609010101010101" pitchFamily="49" charset="-128"/>
            </a:rPr>
            <a:t>数量限定のため、早めの電話予約をおすすめします。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927141</xdr:colOff>
      <xdr:row>1</xdr:row>
      <xdr:rowOff>107755</xdr:rowOff>
    </xdr:from>
    <xdr:ext cx="3319435" cy="559192"/>
    <xdr:sp macro="" textlink="">
      <xdr:nvSpPr>
        <xdr:cNvPr id="18" name="正方形/長方形 17"/>
        <xdr:cNvSpPr/>
      </xdr:nvSpPr>
      <xdr:spPr>
        <a:xfrm>
          <a:off x="1641516" y="274443"/>
          <a:ext cx="3319435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Winter</a:t>
          </a:r>
          <a:r>
            <a:rPr lang="ja-JP" altLang="en-US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　</a:t>
          </a:r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sAle</a:t>
          </a:r>
          <a:r>
            <a:rPr lang="ja-JP" altLang="en-US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　</a:t>
          </a:r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2016</a:t>
          </a:r>
          <a:endParaRPr lang="ja-JP" altLang="en-US" sz="28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oneCellAnchor>
    <xdr:from>
      <xdr:col>3</xdr:col>
      <xdr:colOff>855209</xdr:colOff>
      <xdr:row>51</xdr:row>
      <xdr:rowOff>566</xdr:rowOff>
    </xdr:from>
    <xdr:ext cx="6715126" cy="625927"/>
    <xdr:sp macro="" textlink="">
      <xdr:nvSpPr>
        <xdr:cNvPr id="33" name="テキスト ボックス 32"/>
        <xdr:cNvSpPr txBox="1"/>
      </xdr:nvSpPr>
      <xdr:spPr>
        <a:xfrm>
          <a:off x="1576388" y="13213102"/>
          <a:ext cx="6715126" cy="625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kumimoji="1" lang="ja-JP" altLang="en-US" sz="12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　　　　　　　　　　　　　　　　　　　　　     </a:t>
          </a:r>
          <a:r>
            <a:rPr kumimoji="1" lang="ja-JP" altLang="en-US" sz="16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阿波鳴食品　株式会社　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TEL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：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088-679-2417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</a:t>
          </a: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http://www.awanaru.com</a:t>
          </a:r>
          <a:endParaRPr kumimoji="1" lang="en-US" altLang="ja-JP" sz="1600" b="1">
            <a:solidFill>
              <a:sysClr val="windowText" lastClr="000000"/>
            </a:solidFill>
            <a:latin typeface="AR P丸ゴシック体M" pitchFamily="50" charset="-128"/>
            <a:ea typeface="AR P丸ゴシック体M" pitchFamily="50" charset="-128"/>
          </a:endParaRPr>
        </a:p>
        <a:p>
          <a:pPr algn="r"/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徳島県名東郡佐那河内村下字仕出</a:t>
          </a:r>
          <a:r>
            <a:rPr kumimoji="1" lang="en-US" altLang="ja-JP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113</a:t>
          </a:r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（小松島方面佐那河内最終地）　↑</a:t>
          </a:r>
          <a:r>
            <a:rPr kumimoji="1" lang="en-US" altLang="ja-JP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HP</a:t>
          </a:r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も是非チェック！</a:t>
          </a:r>
        </a:p>
      </xdr:txBody>
    </xdr:sp>
    <xdr:clientData/>
  </xdr:oneCellAnchor>
  <xdr:oneCellAnchor>
    <xdr:from>
      <xdr:col>11</xdr:col>
      <xdr:colOff>127000</xdr:colOff>
      <xdr:row>2</xdr:row>
      <xdr:rowOff>31750</xdr:rowOff>
    </xdr:from>
    <xdr:ext cx="1626792" cy="359073"/>
    <xdr:sp macro="" textlink="">
      <xdr:nvSpPr>
        <xdr:cNvPr id="2" name="テキスト ボックス 1"/>
        <xdr:cNvSpPr txBox="1"/>
      </xdr:nvSpPr>
      <xdr:spPr>
        <a:xfrm>
          <a:off x="5425281" y="365125"/>
          <a:ext cx="1626792" cy="359073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chemeClr val="bg1"/>
              </a:solidFill>
            </a:rPr>
            <a:t>納品書兼領収書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927141</xdr:colOff>
      <xdr:row>1</xdr:row>
      <xdr:rowOff>107755</xdr:rowOff>
    </xdr:from>
    <xdr:ext cx="3319435" cy="559192"/>
    <xdr:sp macro="" textlink="">
      <xdr:nvSpPr>
        <xdr:cNvPr id="2" name="正方形/長方形 1"/>
        <xdr:cNvSpPr/>
      </xdr:nvSpPr>
      <xdr:spPr>
        <a:xfrm>
          <a:off x="1641516" y="274443"/>
          <a:ext cx="3319435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Winter</a:t>
          </a:r>
          <a:r>
            <a:rPr lang="ja-JP" altLang="en-US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　</a:t>
          </a:r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sAle</a:t>
          </a:r>
          <a:r>
            <a:rPr lang="ja-JP" altLang="en-US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　</a:t>
          </a:r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2017</a:t>
          </a:r>
          <a:endParaRPr lang="ja-JP" altLang="en-US" sz="28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oneCellAnchor>
    <xdr:from>
      <xdr:col>3</xdr:col>
      <xdr:colOff>855209</xdr:colOff>
      <xdr:row>51</xdr:row>
      <xdr:rowOff>566</xdr:rowOff>
    </xdr:from>
    <xdr:ext cx="6715126" cy="625927"/>
    <xdr:sp macro="" textlink="">
      <xdr:nvSpPr>
        <xdr:cNvPr id="3" name="テキスト ボックス 2"/>
        <xdr:cNvSpPr txBox="1"/>
      </xdr:nvSpPr>
      <xdr:spPr>
        <a:xfrm>
          <a:off x="1579109" y="13487966"/>
          <a:ext cx="6715126" cy="625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kumimoji="1" lang="ja-JP" altLang="en-US" sz="12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　　　　　　　　　　　　　　　　　　　　　     </a:t>
          </a:r>
          <a:r>
            <a:rPr kumimoji="1" lang="ja-JP" altLang="en-US" sz="16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阿波鳴食品　株式会社　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TEL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：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088-679-2417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</a:t>
          </a: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http://www.awanaru.com</a:t>
          </a:r>
          <a:endParaRPr kumimoji="1" lang="en-US" altLang="ja-JP" sz="1600" b="1">
            <a:solidFill>
              <a:sysClr val="windowText" lastClr="000000"/>
            </a:solidFill>
            <a:latin typeface="AR P丸ゴシック体M" pitchFamily="50" charset="-128"/>
            <a:ea typeface="AR P丸ゴシック体M" pitchFamily="50" charset="-128"/>
          </a:endParaRPr>
        </a:p>
        <a:p>
          <a:pPr algn="r"/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徳島県名東郡佐那河内村下字仕出</a:t>
          </a:r>
          <a:r>
            <a:rPr kumimoji="1" lang="en-US" altLang="ja-JP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113</a:t>
          </a:r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（小松島方面佐那河内最終地）　↑</a:t>
          </a:r>
          <a:r>
            <a:rPr kumimoji="1" lang="en-US" altLang="ja-JP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HP</a:t>
          </a:r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も是非チェック！</a:t>
          </a:r>
        </a:p>
      </xdr:txBody>
    </xdr:sp>
    <xdr:clientData/>
  </xdr:oneCellAnchor>
  <xdr:oneCellAnchor>
    <xdr:from>
      <xdr:col>11</xdr:col>
      <xdr:colOff>127000</xdr:colOff>
      <xdr:row>2</xdr:row>
      <xdr:rowOff>31750</xdr:rowOff>
    </xdr:from>
    <xdr:ext cx="1626792" cy="359073"/>
    <xdr:sp macro="" textlink="">
      <xdr:nvSpPr>
        <xdr:cNvPr id="4" name="テキスト ボックス 3"/>
        <xdr:cNvSpPr txBox="1"/>
      </xdr:nvSpPr>
      <xdr:spPr>
        <a:xfrm>
          <a:off x="5461000" y="374650"/>
          <a:ext cx="1626792" cy="359073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chemeClr val="bg1"/>
              </a:solidFill>
            </a:rPr>
            <a:t>納品書兼領収書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927141</xdr:colOff>
      <xdr:row>1</xdr:row>
      <xdr:rowOff>107755</xdr:rowOff>
    </xdr:from>
    <xdr:ext cx="3319435" cy="559192"/>
    <xdr:sp macro="" textlink="">
      <xdr:nvSpPr>
        <xdr:cNvPr id="2" name="正方形/長方形 1"/>
        <xdr:cNvSpPr/>
      </xdr:nvSpPr>
      <xdr:spPr>
        <a:xfrm>
          <a:off x="1641516" y="274443"/>
          <a:ext cx="3319435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Winter</a:t>
          </a:r>
          <a:r>
            <a:rPr lang="ja-JP" altLang="en-US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　</a:t>
          </a:r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sAle</a:t>
          </a:r>
          <a:r>
            <a:rPr lang="ja-JP" altLang="en-US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　</a:t>
          </a:r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2017</a:t>
          </a:r>
          <a:endParaRPr lang="ja-JP" altLang="en-US" sz="28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oneCellAnchor>
    <xdr:from>
      <xdr:col>3</xdr:col>
      <xdr:colOff>855209</xdr:colOff>
      <xdr:row>51</xdr:row>
      <xdr:rowOff>566</xdr:rowOff>
    </xdr:from>
    <xdr:ext cx="6715126" cy="625927"/>
    <xdr:sp macro="" textlink="">
      <xdr:nvSpPr>
        <xdr:cNvPr id="3" name="テキスト ボックス 2"/>
        <xdr:cNvSpPr txBox="1"/>
      </xdr:nvSpPr>
      <xdr:spPr>
        <a:xfrm>
          <a:off x="1579109" y="13487966"/>
          <a:ext cx="6715126" cy="625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kumimoji="1" lang="ja-JP" altLang="en-US" sz="12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　　　　　　　　　　　　　　　　　　　　　     </a:t>
          </a:r>
          <a:r>
            <a:rPr kumimoji="1" lang="ja-JP" altLang="en-US" sz="16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阿波鳴食品　株式会社　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TEL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：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088-679-2417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</a:t>
          </a: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http://www.awanaru.com</a:t>
          </a:r>
          <a:endParaRPr kumimoji="1" lang="en-US" altLang="ja-JP" sz="1600" b="1">
            <a:solidFill>
              <a:sysClr val="windowText" lastClr="000000"/>
            </a:solidFill>
            <a:latin typeface="AR P丸ゴシック体M" pitchFamily="50" charset="-128"/>
            <a:ea typeface="AR P丸ゴシック体M" pitchFamily="50" charset="-128"/>
          </a:endParaRPr>
        </a:p>
        <a:p>
          <a:pPr algn="r"/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徳島県名東郡佐那河内村下字仕出</a:t>
          </a:r>
          <a:r>
            <a:rPr kumimoji="1" lang="en-US" altLang="ja-JP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113</a:t>
          </a:r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（小松島方面佐那河内最終地）　↑</a:t>
          </a:r>
          <a:r>
            <a:rPr kumimoji="1" lang="en-US" altLang="ja-JP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HP</a:t>
          </a:r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も是非チェック！</a:t>
          </a:r>
        </a:p>
      </xdr:txBody>
    </xdr:sp>
    <xdr:clientData/>
  </xdr:oneCellAnchor>
  <xdr:oneCellAnchor>
    <xdr:from>
      <xdr:col>11</xdr:col>
      <xdr:colOff>127000</xdr:colOff>
      <xdr:row>2</xdr:row>
      <xdr:rowOff>31750</xdr:rowOff>
    </xdr:from>
    <xdr:ext cx="1626792" cy="359073"/>
    <xdr:sp macro="" textlink="">
      <xdr:nvSpPr>
        <xdr:cNvPr id="4" name="テキスト ボックス 3"/>
        <xdr:cNvSpPr txBox="1"/>
      </xdr:nvSpPr>
      <xdr:spPr>
        <a:xfrm>
          <a:off x="5461000" y="374650"/>
          <a:ext cx="1626792" cy="359073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chemeClr val="bg1"/>
              </a:solidFill>
            </a:rPr>
            <a:t>納品書兼領収書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927141</xdr:colOff>
      <xdr:row>1</xdr:row>
      <xdr:rowOff>107755</xdr:rowOff>
    </xdr:from>
    <xdr:ext cx="3319435" cy="559192"/>
    <xdr:sp macro="" textlink="">
      <xdr:nvSpPr>
        <xdr:cNvPr id="2" name="正方形/長方形 1"/>
        <xdr:cNvSpPr/>
      </xdr:nvSpPr>
      <xdr:spPr>
        <a:xfrm>
          <a:off x="1641516" y="274443"/>
          <a:ext cx="3319435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Winter</a:t>
          </a:r>
          <a:r>
            <a:rPr lang="ja-JP" altLang="en-US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　</a:t>
          </a:r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sAle</a:t>
          </a:r>
          <a:r>
            <a:rPr lang="ja-JP" altLang="en-US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　</a:t>
          </a:r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2017</a:t>
          </a:r>
          <a:endParaRPr lang="ja-JP" altLang="en-US" sz="28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oneCellAnchor>
    <xdr:from>
      <xdr:col>3</xdr:col>
      <xdr:colOff>855209</xdr:colOff>
      <xdr:row>51</xdr:row>
      <xdr:rowOff>566</xdr:rowOff>
    </xdr:from>
    <xdr:ext cx="6715126" cy="625927"/>
    <xdr:sp macro="" textlink="">
      <xdr:nvSpPr>
        <xdr:cNvPr id="3" name="テキスト ボックス 2"/>
        <xdr:cNvSpPr txBox="1"/>
      </xdr:nvSpPr>
      <xdr:spPr>
        <a:xfrm>
          <a:off x="1579109" y="13487966"/>
          <a:ext cx="6715126" cy="625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kumimoji="1" lang="ja-JP" altLang="en-US" sz="12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　　　　　　　　　　　　　　　　　　　　　     </a:t>
          </a:r>
          <a:r>
            <a:rPr kumimoji="1" lang="ja-JP" altLang="en-US" sz="16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阿波鳴食品　株式会社　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TEL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：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088-679-2417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</a:t>
          </a: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http://www.awanaru.com</a:t>
          </a:r>
          <a:endParaRPr kumimoji="1" lang="en-US" altLang="ja-JP" sz="1600" b="1">
            <a:solidFill>
              <a:sysClr val="windowText" lastClr="000000"/>
            </a:solidFill>
            <a:latin typeface="AR P丸ゴシック体M" pitchFamily="50" charset="-128"/>
            <a:ea typeface="AR P丸ゴシック体M" pitchFamily="50" charset="-128"/>
          </a:endParaRPr>
        </a:p>
        <a:p>
          <a:pPr algn="r"/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徳島県名東郡佐那河内村下字仕出</a:t>
          </a:r>
          <a:r>
            <a:rPr kumimoji="1" lang="en-US" altLang="ja-JP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113</a:t>
          </a:r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（小松島方面佐那河内最終地）　↑</a:t>
          </a:r>
          <a:r>
            <a:rPr kumimoji="1" lang="en-US" altLang="ja-JP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HP</a:t>
          </a:r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も是非チェック！</a:t>
          </a:r>
        </a:p>
      </xdr:txBody>
    </xdr:sp>
    <xdr:clientData/>
  </xdr:oneCellAnchor>
  <xdr:oneCellAnchor>
    <xdr:from>
      <xdr:col>11</xdr:col>
      <xdr:colOff>127000</xdr:colOff>
      <xdr:row>2</xdr:row>
      <xdr:rowOff>31750</xdr:rowOff>
    </xdr:from>
    <xdr:ext cx="1626792" cy="359073"/>
    <xdr:sp macro="" textlink="">
      <xdr:nvSpPr>
        <xdr:cNvPr id="4" name="テキスト ボックス 3"/>
        <xdr:cNvSpPr txBox="1"/>
      </xdr:nvSpPr>
      <xdr:spPr>
        <a:xfrm>
          <a:off x="5461000" y="374650"/>
          <a:ext cx="1626792" cy="359073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chemeClr val="bg1"/>
              </a:solidFill>
            </a:rPr>
            <a:t>納品書兼領収書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927141</xdr:colOff>
      <xdr:row>1</xdr:row>
      <xdr:rowOff>107755</xdr:rowOff>
    </xdr:from>
    <xdr:ext cx="3319435" cy="559192"/>
    <xdr:sp macro="" textlink="">
      <xdr:nvSpPr>
        <xdr:cNvPr id="2" name="正方形/長方形 1"/>
        <xdr:cNvSpPr/>
      </xdr:nvSpPr>
      <xdr:spPr>
        <a:xfrm>
          <a:off x="1651041" y="279205"/>
          <a:ext cx="3319435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Winter</a:t>
          </a:r>
          <a:r>
            <a:rPr lang="ja-JP" altLang="en-US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　</a:t>
          </a:r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sAle</a:t>
          </a:r>
          <a:r>
            <a:rPr lang="ja-JP" altLang="en-US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　</a:t>
          </a:r>
          <a:r>
            <a:rPr lang="en-US" altLang="ja-JP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2017</a:t>
          </a:r>
          <a:endParaRPr lang="ja-JP" altLang="en-US" sz="28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oneCellAnchor>
    <xdr:from>
      <xdr:col>3</xdr:col>
      <xdr:colOff>855209</xdr:colOff>
      <xdr:row>51</xdr:row>
      <xdr:rowOff>566</xdr:rowOff>
    </xdr:from>
    <xdr:ext cx="6715126" cy="625927"/>
    <xdr:sp macro="" textlink="">
      <xdr:nvSpPr>
        <xdr:cNvPr id="3" name="テキスト ボックス 2"/>
        <xdr:cNvSpPr txBox="1"/>
      </xdr:nvSpPr>
      <xdr:spPr>
        <a:xfrm>
          <a:off x="1579109" y="13487966"/>
          <a:ext cx="6715126" cy="625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kumimoji="1" lang="ja-JP" altLang="en-US" sz="12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　　　　　　　　　　　　　　　　　　　　　     </a:t>
          </a:r>
          <a:r>
            <a:rPr kumimoji="1" lang="ja-JP" altLang="en-US" sz="16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阿波鳴食品　株式会社　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TEL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：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088-679-2417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　</a:t>
          </a: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http://www.awanaru.com</a:t>
          </a:r>
          <a:endParaRPr kumimoji="1" lang="en-US" altLang="ja-JP" sz="1600" b="1">
            <a:solidFill>
              <a:sysClr val="windowText" lastClr="000000"/>
            </a:solidFill>
            <a:latin typeface="AR P丸ゴシック体M" pitchFamily="50" charset="-128"/>
            <a:ea typeface="AR P丸ゴシック体M" pitchFamily="50" charset="-128"/>
          </a:endParaRPr>
        </a:p>
        <a:p>
          <a:pPr algn="r"/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徳島県名東郡佐那河内村下字仕出</a:t>
          </a:r>
          <a:r>
            <a:rPr kumimoji="1" lang="en-US" altLang="ja-JP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113</a:t>
          </a:r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（小松島方面佐那河内最終地）　↑</a:t>
          </a:r>
          <a:r>
            <a:rPr kumimoji="1" lang="en-US" altLang="ja-JP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HP</a:t>
          </a:r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も是非チェック！</a:t>
          </a:r>
        </a:p>
      </xdr:txBody>
    </xdr:sp>
    <xdr:clientData/>
  </xdr:oneCellAnchor>
  <xdr:oneCellAnchor>
    <xdr:from>
      <xdr:col>11</xdr:col>
      <xdr:colOff>127000</xdr:colOff>
      <xdr:row>2</xdr:row>
      <xdr:rowOff>31750</xdr:rowOff>
    </xdr:from>
    <xdr:ext cx="1626792" cy="359073"/>
    <xdr:sp macro="" textlink="">
      <xdr:nvSpPr>
        <xdr:cNvPr id="4" name="テキスト ボックス 3"/>
        <xdr:cNvSpPr txBox="1"/>
      </xdr:nvSpPr>
      <xdr:spPr>
        <a:xfrm>
          <a:off x="5461000" y="374650"/>
          <a:ext cx="1626792" cy="359073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chemeClr val="bg1"/>
              </a:solidFill>
            </a:rPr>
            <a:t>納品書兼領収書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B050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view="pageBreakPreview" topLeftCell="A7" zoomScale="80" zoomScaleNormal="100" zoomScaleSheetLayoutView="80" workbookViewId="0">
      <selection activeCell="J34" sqref="J34:M46"/>
    </sheetView>
  </sheetViews>
  <sheetFormatPr defaultRowHeight="13.5" x14ac:dyDescent="0.15"/>
  <cols>
    <col min="1" max="1" width="3.625" customWidth="1"/>
    <col min="2" max="2" width="4.25" customWidth="1"/>
    <col min="3" max="3" width="1.625" customWidth="1"/>
    <col min="4" max="4" width="21.625" customWidth="1"/>
    <col min="5" max="5" width="6.875" customWidth="1"/>
    <col min="6" max="6" width="6" customWidth="1"/>
    <col min="7" max="7" width="8.5" customWidth="1"/>
    <col min="8" max="8" width="5.625" customWidth="1"/>
    <col min="9" max="9" width="1.375" customWidth="1"/>
    <col min="10" max="10" width="21.625" customWidth="1"/>
    <col min="11" max="11" width="6.875" customWidth="1"/>
    <col min="12" max="12" width="6" customWidth="1"/>
    <col min="13" max="13" width="8.5" customWidth="1"/>
    <col min="14" max="14" width="7.375" customWidth="1"/>
  </cols>
  <sheetData>
    <row r="1" spans="2:15" x14ac:dyDescent="0.15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2:15" x14ac:dyDescent="0.1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2:15" x14ac:dyDescent="0.15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2:15" x14ac:dyDescent="0.1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15" x14ac:dyDescent="0.1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2:15" x14ac:dyDescent="0.15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2:15" x14ac:dyDescent="0.1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2:15" x14ac:dyDescent="0.15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2:15" x14ac:dyDescent="0.15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15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2:15" x14ac:dyDescent="0.15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2:15" s="46" customFormat="1" x14ac:dyDescent="0.15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2:15" s="46" customFormat="1" x14ac:dyDescent="0.15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2:15" s="46" customFormat="1" x14ac:dyDescent="0.1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2:15" s="46" customFormat="1" ht="30.75" customHeight="1" x14ac:dyDescent="0.15"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2:15" s="46" customFormat="1" ht="24.75" customHeight="1" x14ac:dyDescent="0.15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2:15" s="46" customFormat="1" x14ac:dyDescent="0.15"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2:15" s="46" customFormat="1" x14ac:dyDescent="0.15">
      <c r="B18" s="66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2:15" s="46" customFormat="1" x14ac:dyDescent="0.15">
      <c r="B19" s="66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2:15" s="46" customFormat="1" x14ac:dyDescent="0.1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spans="2:15" s="46" customFormat="1" x14ac:dyDescent="0.15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2:15" s="46" customFormat="1" x14ac:dyDescent="0.15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2:15" s="46" customFormat="1" x14ac:dyDescent="0.15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spans="2:15" s="46" customFormat="1" x14ac:dyDescent="0.15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2:15" s="46" customFormat="1" x14ac:dyDescent="0.15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2:15" s="46" customFormat="1" x14ac:dyDescent="0.15"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2:15" s="46" customFormat="1" x14ac:dyDescent="0.15"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2:15" s="46" customFormat="1" x14ac:dyDescent="0.15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2:15" s="46" customFormat="1" x14ac:dyDescent="0.15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2:15" s="2" customFormat="1" ht="10.5" customHeight="1" x14ac:dyDescent="0.15">
      <c r="B30"/>
    </row>
    <row r="31" spans="2:15" s="49" customFormat="1" ht="36.75" customHeight="1" x14ac:dyDescent="0.15"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</row>
    <row r="32" spans="2:15" s="1" customFormat="1" ht="21" customHeight="1" x14ac:dyDescent="0.15">
      <c r="B32"/>
    </row>
    <row r="33" spans="1:16" s="1" customFormat="1" ht="25.5" customHeight="1" x14ac:dyDescent="0.15">
      <c r="B33"/>
      <c r="D33" s="47" t="s">
        <v>0</v>
      </c>
      <c r="E33" s="47" t="s">
        <v>1</v>
      </c>
      <c r="F33" s="47" t="s">
        <v>2</v>
      </c>
      <c r="G33" s="47" t="s">
        <v>3</v>
      </c>
      <c r="H33" s="48" t="s">
        <v>4</v>
      </c>
      <c r="I33" s="2"/>
      <c r="J33" s="47" t="s">
        <v>0</v>
      </c>
      <c r="K33" s="47" t="s">
        <v>1</v>
      </c>
      <c r="L33" s="47" t="s">
        <v>2</v>
      </c>
      <c r="M33" s="47" t="s">
        <v>3</v>
      </c>
      <c r="N33" s="48" t="s">
        <v>4</v>
      </c>
      <c r="O33"/>
    </row>
    <row r="34" spans="1:16" s="1" customFormat="1" ht="21" customHeight="1" x14ac:dyDescent="0.2">
      <c r="B34"/>
      <c r="D34" s="5" t="s">
        <v>34</v>
      </c>
      <c r="E34" s="81" t="s">
        <v>60</v>
      </c>
      <c r="F34" s="86">
        <v>5</v>
      </c>
      <c r="G34" s="88">
        <v>190</v>
      </c>
      <c r="H34" s="70"/>
      <c r="J34" s="73" t="s">
        <v>115</v>
      </c>
      <c r="K34" s="73" t="s">
        <v>60</v>
      </c>
      <c r="L34" s="83">
        <v>6</v>
      </c>
      <c r="M34" s="87">
        <v>210</v>
      </c>
      <c r="N34" s="3"/>
      <c r="P34"/>
    </row>
    <row r="35" spans="1:16" s="1" customFormat="1" ht="21" customHeight="1" x14ac:dyDescent="0.2">
      <c r="B35"/>
      <c r="D35" s="5" t="s">
        <v>61</v>
      </c>
      <c r="E35" s="89" t="s">
        <v>60</v>
      </c>
      <c r="F35" s="86">
        <v>5</v>
      </c>
      <c r="G35" s="88">
        <v>170</v>
      </c>
      <c r="H35" s="70"/>
      <c r="J35" s="73" t="s">
        <v>97</v>
      </c>
      <c r="K35" s="73" t="s">
        <v>98</v>
      </c>
      <c r="L35" s="83">
        <v>5</v>
      </c>
      <c r="M35" s="87">
        <v>210</v>
      </c>
      <c r="N35" s="3"/>
    </row>
    <row r="36" spans="1:16" s="1" customFormat="1" ht="21" customHeight="1" x14ac:dyDescent="0.2">
      <c r="B36"/>
      <c r="D36" s="5" t="s">
        <v>62</v>
      </c>
      <c r="E36" s="89" t="s">
        <v>63</v>
      </c>
      <c r="F36" s="86">
        <v>4</v>
      </c>
      <c r="G36" s="88">
        <v>250</v>
      </c>
      <c r="H36" s="70"/>
      <c r="J36" s="73" t="s">
        <v>117</v>
      </c>
      <c r="K36" s="73" t="s">
        <v>116</v>
      </c>
      <c r="L36" s="82" t="s">
        <v>111</v>
      </c>
      <c r="M36" s="87">
        <v>190</v>
      </c>
      <c r="N36" s="3"/>
    </row>
    <row r="37" spans="1:16" s="1" customFormat="1" ht="21" customHeight="1" x14ac:dyDescent="0.2">
      <c r="B37"/>
      <c r="D37" s="5" t="s">
        <v>64</v>
      </c>
      <c r="E37" s="89" t="s">
        <v>65</v>
      </c>
      <c r="F37" s="86">
        <v>4</v>
      </c>
      <c r="G37" s="88">
        <v>210</v>
      </c>
      <c r="H37" s="70"/>
      <c r="J37" s="73" t="s">
        <v>101</v>
      </c>
      <c r="K37" s="73" t="s">
        <v>102</v>
      </c>
      <c r="L37" s="84">
        <v>4</v>
      </c>
      <c r="M37" s="87">
        <v>200</v>
      </c>
      <c r="N37" s="3"/>
    </row>
    <row r="38" spans="1:16" s="1" customFormat="1" ht="21" customHeight="1" x14ac:dyDescent="0.2">
      <c r="B38"/>
      <c r="D38" s="5" t="s">
        <v>66</v>
      </c>
      <c r="E38" s="89" t="s">
        <v>39</v>
      </c>
      <c r="F38" s="86">
        <v>4</v>
      </c>
      <c r="G38" s="88">
        <v>180</v>
      </c>
      <c r="H38" s="70"/>
      <c r="J38" s="73" t="s">
        <v>103</v>
      </c>
      <c r="K38" s="73" t="s">
        <v>86</v>
      </c>
      <c r="L38" s="84">
        <v>5</v>
      </c>
      <c r="M38" s="87">
        <v>280</v>
      </c>
      <c r="N38" s="3"/>
    </row>
    <row r="39" spans="1:16" s="1" customFormat="1" ht="21" customHeight="1" x14ac:dyDescent="0.2">
      <c r="B39"/>
      <c r="D39" s="5" t="s">
        <v>67</v>
      </c>
      <c r="E39" s="89" t="s">
        <v>39</v>
      </c>
      <c r="F39" s="83">
        <v>5</v>
      </c>
      <c r="G39" s="88">
        <v>250</v>
      </c>
      <c r="H39" s="70"/>
      <c r="J39" s="73" t="s">
        <v>104</v>
      </c>
      <c r="K39" s="73" t="s">
        <v>86</v>
      </c>
      <c r="L39" s="84">
        <v>5</v>
      </c>
      <c r="M39" s="87">
        <v>250</v>
      </c>
      <c r="N39" s="3"/>
    </row>
    <row r="40" spans="1:16" s="1" customFormat="1" ht="21" customHeight="1" x14ac:dyDescent="0.2">
      <c r="B40"/>
      <c r="D40" s="5" t="s">
        <v>68</v>
      </c>
      <c r="E40" s="89" t="s">
        <v>39</v>
      </c>
      <c r="F40" s="83">
        <v>5</v>
      </c>
      <c r="G40" s="88">
        <v>320</v>
      </c>
      <c r="H40" s="70"/>
      <c r="J40" s="73" t="s">
        <v>62</v>
      </c>
      <c r="K40" s="73" t="s">
        <v>63</v>
      </c>
      <c r="L40" s="84">
        <v>4</v>
      </c>
      <c r="M40" s="87">
        <v>270</v>
      </c>
      <c r="N40" s="3"/>
    </row>
    <row r="41" spans="1:16" s="1" customFormat="1" ht="21" customHeight="1" x14ac:dyDescent="0.2">
      <c r="B41"/>
      <c r="D41" s="5" t="s">
        <v>69</v>
      </c>
      <c r="E41" s="89" t="s">
        <v>70</v>
      </c>
      <c r="F41" s="83">
        <v>5</v>
      </c>
      <c r="G41" s="88">
        <v>250</v>
      </c>
      <c r="H41" s="70"/>
      <c r="J41" s="73" t="s">
        <v>118</v>
      </c>
      <c r="K41" s="73" t="s">
        <v>102</v>
      </c>
      <c r="L41" s="84">
        <v>4</v>
      </c>
      <c r="M41" s="87">
        <v>200</v>
      </c>
      <c r="N41" s="3"/>
    </row>
    <row r="42" spans="1:16" s="1" customFormat="1" ht="21" customHeight="1" x14ac:dyDescent="0.2">
      <c r="A42"/>
      <c r="B42"/>
      <c r="D42" s="5" t="s">
        <v>35</v>
      </c>
      <c r="E42" s="89" t="s">
        <v>39</v>
      </c>
      <c r="F42" s="83">
        <v>5</v>
      </c>
      <c r="G42" s="88">
        <v>240</v>
      </c>
      <c r="H42" s="70"/>
      <c r="J42" s="73" t="s">
        <v>62</v>
      </c>
      <c r="K42" s="73" t="s">
        <v>63</v>
      </c>
      <c r="L42" s="84">
        <v>4</v>
      </c>
      <c r="M42" s="87">
        <v>250</v>
      </c>
      <c r="N42" s="3"/>
    </row>
    <row r="43" spans="1:16" s="1" customFormat="1" ht="21" customHeight="1" x14ac:dyDescent="0.2">
      <c r="A43"/>
      <c r="B43"/>
      <c r="D43" s="5" t="s">
        <v>114</v>
      </c>
      <c r="E43" s="89" t="s">
        <v>70</v>
      </c>
      <c r="F43" s="83">
        <v>5</v>
      </c>
      <c r="G43" s="88">
        <v>200</v>
      </c>
      <c r="H43" s="70"/>
      <c r="J43" s="73" t="s">
        <v>119</v>
      </c>
      <c r="K43" s="73" t="s">
        <v>86</v>
      </c>
      <c r="L43" s="84">
        <v>6</v>
      </c>
      <c r="M43" s="87">
        <v>250</v>
      </c>
      <c r="N43" s="3"/>
    </row>
    <row r="44" spans="1:16" s="1" customFormat="1" ht="21" customHeight="1" x14ac:dyDescent="0.2">
      <c r="A44"/>
      <c r="B44"/>
      <c r="D44" s="5" t="s">
        <v>72</v>
      </c>
      <c r="E44" s="89" t="s">
        <v>73</v>
      </c>
      <c r="F44" s="83">
        <v>10</v>
      </c>
      <c r="G44" s="88">
        <v>200</v>
      </c>
      <c r="H44" s="70"/>
      <c r="J44" s="73" t="s">
        <v>62</v>
      </c>
      <c r="K44" s="73" t="s">
        <v>83</v>
      </c>
      <c r="L44" s="84">
        <v>5</v>
      </c>
      <c r="M44" s="87">
        <v>250</v>
      </c>
      <c r="N44" s="3"/>
    </row>
    <row r="45" spans="1:16" s="1" customFormat="1" ht="21" customHeight="1" x14ac:dyDescent="0.2">
      <c r="A45"/>
      <c r="B45"/>
      <c r="D45" s="5" t="s">
        <v>74</v>
      </c>
      <c r="E45" s="89" t="s">
        <v>39</v>
      </c>
      <c r="F45" s="86">
        <v>5</v>
      </c>
      <c r="G45" s="88">
        <v>260</v>
      </c>
      <c r="H45" s="70"/>
      <c r="J45" s="73" t="s">
        <v>62</v>
      </c>
      <c r="K45" s="73" t="s">
        <v>63</v>
      </c>
      <c r="L45" s="84">
        <v>5</v>
      </c>
      <c r="M45" s="87">
        <v>260</v>
      </c>
      <c r="N45" s="3"/>
    </row>
    <row r="46" spans="1:16" s="1" customFormat="1" ht="21" customHeight="1" x14ac:dyDescent="0.2">
      <c r="A46"/>
      <c r="B46"/>
      <c r="D46" s="5" t="s">
        <v>113</v>
      </c>
      <c r="E46" s="89" t="s">
        <v>112</v>
      </c>
      <c r="F46" s="85" t="s">
        <v>111</v>
      </c>
      <c r="G46" s="88">
        <v>340</v>
      </c>
      <c r="H46" s="70"/>
      <c r="J46" s="73" t="s">
        <v>107</v>
      </c>
      <c r="K46" s="73" t="s">
        <v>108</v>
      </c>
      <c r="L46" s="84">
        <v>6</v>
      </c>
      <c r="M46" s="87">
        <v>350</v>
      </c>
      <c r="N46" s="3"/>
    </row>
    <row r="47" spans="1:16" ht="13.5" customHeight="1" x14ac:dyDescent="0.15">
      <c r="D47" s="58"/>
      <c r="E47" s="59"/>
      <c r="F47" s="71"/>
      <c r="G47" s="60"/>
      <c r="H47" s="59"/>
      <c r="I47" s="14"/>
      <c r="J47" s="58"/>
      <c r="K47" s="59"/>
      <c r="L47" s="80"/>
      <c r="M47" s="60"/>
      <c r="N47" s="14"/>
      <c r="O47" s="14"/>
    </row>
    <row r="48" spans="1:16" ht="13.5" customHeight="1" x14ac:dyDescent="0.15">
      <c r="D48" s="58"/>
      <c r="E48" s="59"/>
      <c r="F48" s="71"/>
      <c r="G48" s="60"/>
      <c r="H48" s="59"/>
      <c r="I48" s="14"/>
      <c r="J48" s="58"/>
      <c r="K48" s="59"/>
      <c r="L48" s="71"/>
      <c r="M48" s="60"/>
      <c r="N48" s="14"/>
      <c r="O48" s="14"/>
    </row>
    <row r="52" spans="2:16" s="46" customFormat="1" x14ac:dyDescent="0.15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4"/>
    </row>
    <row r="53" spans="2:16" s="46" customFormat="1" x14ac:dyDescent="0.15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4"/>
    </row>
    <row r="54" spans="2:16" s="46" customFormat="1" x14ac:dyDescent="0.15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4"/>
    </row>
    <row r="55" spans="2:16" s="46" customFormat="1" x14ac:dyDescent="0.15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4"/>
    </row>
    <row r="56" spans="2:16" s="46" customFormat="1" x14ac:dyDescent="0.15"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4"/>
    </row>
    <row r="57" spans="2:16" s="46" customFormat="1" x14ac:dyDescent="0.15"/>
  </sheetData>
  <phoneticPr fontId="1"/>
  <pageMargins left="0.31496062992125984" right="0" top="0" bottom="0" header="0" footer="0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workbookViewId="0">
      <selection activeCell="B3" sqref="B3"/>
    </sheetView>
  </sheetViews>
  <sheetFormatPr defaultRowHeight="13.5" x14ac:dyDescent="0.15"/>
  <cols>
    <col min="1" max="1" width="25.375" customWidth="1"/>
    <col min="3" max="3" width="5.375" customWidth="1"/>
  </cols>
  <sheetData>
    <row r="2" spans="1:9" x14ac:dyDescent="0.15">
      <c r="A2" t="s">
        <v>50</v>
      </c>
    </row>
    <row r="4" spans="1:9" x14ac:dyDescent="0.15">
      <c r="A4" s="5" t="s">
        <v>51</v>
      </c>
      <c r="B4" s="5" t="s">
        <v>52</v>
      </c>
      <c r="C4" s="5" t="s">
        <v>53</v>
      </c>
      <c r="D4" s="5" t="s">
        <v>54</v>
      </c>
      <c r="E4" s="5" t="s">
        <v>55</v>
      </c>
      <c r="F4" s="5" t="s">
        <v>56</v>
      </c>
      <c r="G4" s="72" t="s">
        <v>57</v>
      </c>
      <c r="H4" s="73" t="s">
        <v>58</v>
      </c>
      <c r="I4" s="73" t="s">
        <v>59</v>
      </c>
    </row>
    <row r="5" spans="1:9" x14ac:dyDescent="0.15">
      <c r="A5" s="78" t="s">
        <v>34</v>
      </c>
      <c r="B5" s="78" t="s">
        <v>60</v>
      </c>
      <c r="C5">
        <v>150</v>
      </c>
      <c r="D5" s="78">
        <v>5</v>
      </c>
      <c r="E5">
        <f>C5/D5</f>
        <v>30</v>
      </c>
      <c r="F5">
        <v>43</v>
      </c>
      <c r="G5">
        <f>F5*1.08*80%</f>
        <v>37.152000000000008</v>
      </c>
      <c r="H5">
        <f>G5*D5</f>
        <v>185.76000000000005</v>
      </c>
      <c r="I5" s="78">
        <v>190</v>
      </c>
    </row>
    <row r="6" spans="1:9" x14ac:dyDescent="0.15">
      <c r="A6" s="78" t="s">
        <v>61</v>
      </c>
      <c r="B6" s="78" t="s">
        <v>60</v>
      </c>
      <c r="C6">
        <v>41</v>
      </c>
      <c r="D6" s="78">
        <v>5</v>
      </c>
      <c r="E6">
        <f t="shared" ref="E6:E37" si="0">C6/D6</f>
        <v>8.1999999999999993</v>
      </c>
      <c r="F6">
        <v>39</v>
      </c>
      <c r="G6">
        <f t="shared" ref="G6:G17" si="1">F6*1.08*80%</f>
        <v>33.696000000000005</v>
      </c>
      <c r="H6">
        <f t="shared" ref="H6:H17" si="2">G6*D6</f>
        <v>168.48000000000002</v>
      </c>
      <c r="I6" s="78">
        <v>170</v>
      </c>
    </row>
    <row r="7" spans="1:9" x14ac:dyDescent="0.15">
      <c r="A7" s="78" t="s">
        <v>62</v>
      </c>
      <c r="B7" s="78" t="s">
        <v>63</v>
      </c>
      <c r="C7">
        <v>15</v>
      </c>
      <c r="D7" s="78">
        <v>4</v>
      </c>
      <c r="E7">
        <f t="shared" si="0"/>
        <v>3.75</v>
      </c>
      <c r="F7">
        <v>68</v>
      </c>
      <c r="G7">
        <f t="shared" si="1"/>
        <v>58.752000000000002</v>
      </c>
      <c r="H7">
        <f t="shared" si="2"/>
        <v>235.00800000000001</v>
      </c>
      <c r="I7" s="78">
        <v>250</v>
      </c>
    </row>
    <row r="8" spans="1:9" x14ac:dyDescent="0.15">
      <c r="A8" s="78" t="s">
        <v>64</v>
      </c>
      <c r="B8" s="78" t="s">
        <v>65</v>
      </c>
      <c r="C8">
        <v>12</v>
      </c>
      <c r="D8" s="78">
        <v>4</v>
      </c>
      <c r="E8">
        <f t="shared" si="0"/>
        <v>3</v>
      </c>
      <c r="F8">
        <v>60</v>
      </c>
      <c r="G8">
        <f t="shared" si="1"/>
        <v>51.840000000000011</v>
      </c>
      <c r="H8">
        <f t="shared" si="2"/>
        <v>207.36000000000004</v>
      </c>
      <c r="I8" s="78">
        <v>210</v>
      </c>
    </row>
    <row r="9" spans="1:9" x14ac:dyDescent="0.15">
      <c r="A9" s="78" t="s">
        <v>66</v>
      </c>
      <c r="B9" s="78" t="s">
        <v>39</v>
      </c>
      <c r="C9">
        <v>19</v>
      </c>
      <c r="D9" s="78">
        <v>4</v>
      </c>
      <c r="E9">
        <f t="shared" si="0"/>
        <v>4.75</v>
      </c>
      <c r="F9">
        <v>47</v>
      </c>
      <c r="G9">
        <f t="shared" si="1"/>
        <v>40.608000000000004</v>
      </c>
      <c r="H9">
        <f t="shared" si="2"/>
        <v>162.43200000000002</v>
      </c>
      <c r="I9" s="78">
        <v>180</v>
      </c>
    </row>
    <row r="10" spans="1:9" x14ac:dyDescent="0.15">
      <c r="A10" s="78" t="s">
        <v>67</v>
      </c>
      <c r="B10" s="78" t="s">
        <v>39</v>
      </c>
      <c r="C10">
        <v>18</v>
      </c>
      <c r="D10" s="78">
        <v>5</v>
      </c>
      <c r="E10">
        <f t="shared" si="0"/>
        <v>3.6</v>
      </c>
      <c r="F10">
        <v>54</v>
      </c>
      <c r="G10">
        <f t="shared" si="1"/>
        <v>46.656000000000006</v>
      </c>
      <c r="H10">
        <f t="shared" si="2"/>
        <v>233.28000000000003</v>
      </c>
      <c r="I10" s="78">
        <v>250</v>
      </c>
    </row>
    <row r="11" spans="1:9" x14ac:dyDescent="0.15">
      <c r="A11" s="78" t="s">
        <v>68</v>
      </c>
      <c r="B11" s="78" t="s">
        <v>39</v>
      </c>
      <c r="C11">
        <v>25</v>
      </c>
      <c r="D11" s="78">
        <v>5</v>
      </c>
      <c r="E11">
        <f t="shared" si="0"/>
        <v>5</v>
      </c>
      <c r="F11">
        <v>72</v>
      </c>
      <c r="G11">
        <f t="shared" si="1"/>
        <v>62.208000000000006</v>
      </c>
      <c r="H11">
        <f t="shared" si="2"/>
        <v>311.04000000000002</v>
      </c>
      <c r="I11" s="78">
        <v>320</v>
      </c>
    </row>
    <row r="12" spans="1:9" x14ac:dyDescent="0.15">
      <c r="A12" s="78" t="s">
        <v>69</v>
      </c>
      <c r="B12" s="78" t="s">
        <v>70</v>
      </c>
      <c r="C12">
        <v>46</v>
      </c>
      <c r="D12" s="78">
        <v>5</v>
      </c>
      <c r="E12">
        <f t="shared" si="0"/>
        <v>9.1999999999999993</v>
      </c>
      <c r="F12">
        <v>51</v>
      </c>
      <c r="G12">
        <f t="shared" si="1"/>
        <v>44.064000000000007</v>
      </c>
      <c r="H12">
        <f t="shared" si="2"/>
        <v>220.32000000000005</v>
      </c>
      <c r="I12" s="78">
        <v>250</v>
      </c>
    </row>
    <row r="13" spans="1:9" x14ac:dyDescent="0.15">
      <c r="A13" s="78" t="s">
        <v>35</v>
      </c>
      <c r="B13" s="78" t="s">
        <v>39</v>
      </c>
      <c r="C13">
        <v>170</v>
      </c>
      <c r="D13" s="78">
        <v>5</v>
      </c>
      <c r="E13">
        <f t="shared" si="0"/>
        <v>34</v>
      </c>
      <c r="F13">
        <v>55</v>
      </c>
      <c r="G13">
        <f t="shared" si="1"/>
        <v>47.52000000000001</v>
      </c>
      <c r="H13">
        <f t="shared" si="2"/>
        <v>237.60000000000005</v>
      </c>
      <c r="I13" s="78">
        <v>240</v>
      </c>
    </row>
    <row r="14" spans="1:9" x14ac:dyDescent="0.15">
      <c r="A14" s="78" t="s">
        <v>71</v>
      </c>
      <c r="B14" s="78" t="s">
        <v>70</v>
      </c>
      <c r="C14">
        <v>20</v>
      </c>
      <c r="D14" s="78">
        <v>5</v>
      </c>
      <c r="E14">
        <f t="shared" si="0"/>
        <v>4</v>
      </c>
      <c r="F14">
        <v>44</v>
      </c>
      <c r="G14">
        <f t="shared" si="1"/>
        <v>38.016000000000005</v>
      </c>
      <c r="H14">
        <f t="shared" si="2"/>
        <v>190.08000000000004</v>
      </c>
      <c r="I14" s="78">
        <v>200</v>
      </c>
    </row>
    <row r="15" spans="1:9" x14ac:dyDescent="0.15">
      <c r="A15" s="78" t="s">
        <v>72</v>
      </c>
      <c r="B15" s="78" t="s">
        <v>73</v>
      </c>
      <c r="C15">
        <v>675</v>
      </c>
      <c r="D15" s="78">
        <v>10</v>
      </c>
      <c r="E15">
        <f t="shared" si="0"/>
        <v>67.5</v>
      </c>
      <c r="F15">
        <v>23</v>
      </c>
      <c r="G15">
        <f t="shared" si="1"/>
        <v>19.872000000000003</v>
      </c>
      <c r="H15">
        <f t="shared" si="2"/>
        <v>198.72000000000003</v>
      </c>
      <c r="I15" s="78">
        <v>200</v>
      </c>
    </row>
    <row r="16" spans="1:9" x14ac:dyDescent="0.15">
      <c r="A16" s="78" t="s">
        <v>74</v>
      </c>
      <c r="B16" s="78" t="s">
        <v>39</v>
      </c>
      <c r="C16">
        <v>44</v>
      </c>
      <c r="D16" s="78">
        <v>5</v>
      </c>
      <c r="E16">
        <f t="shared" si="0"/>
        <v>8.8000000000000007</v>
      </c>
      <c r="G16">
        <f t="shared" si="1"/>
        <v>0</v>
      </c>
      <c r="H16">
        <f t="shared" si="2"/>
        <v>0</v>
      </c>
      <c r="I16" s="78"/>
    </row>
    <row r="17" spans="1:9" x14ac:dyDescent="0.15">
      <c r="A17" s="78" t="s">
        <v>75</v>
      </c>
      <c r="B17" s="78" t="s">
        <v>76</v>
      </c>
      <c r="C17">
        <v>8</v>
      </c>
      <c r="D17" s="78">
        <v>0.3</v>
      </c>
      <c r="E17" s="74">
        <f t="shared" si="0"/>
        <v>26.666666666666668</v>
      </c>
      <c r="F17">
        <v>1280</v>
      </c>
      <c r="G17">
        <f t="shared" si="1"/>
        <v>1105.92</v>
      </c>
      <c r="H17">
        <f t="shared" si="2"/>
        <v>331.77600000000001</v>
      </c>
      <c r="I17" s="78">
        <v>340</v>
      </c>
    </row>
    <row r="18" spans="1:9" x14ac:dyDescent="0.15">
      <c r="E18" s="74"/>
    </row>
    <row r="19" spans="1:9" x14ac:dyDescent="0.15">
      <c r="E19" s="74"/>
    </row>
    <row r="20" spans="1:9" x14ac:dyDescent="0.15">
      <c r="E20" s="74"/>
    </row>
    <row r="21" spans="1:9" x14ac:dyDescent="0.15">
      <c r="E21" s="74"/>
    </row>
    <row r="22" spans="1:9" x14ac:dyDescent="0.15">
      <c r="E22" s="74"/>
      <c r="F22" s="45"/>
      <c r="G22" s="45"/>
    </row>
    <row r="23" spans="1:9" x14ac:dyDescent="0.15">
      <c r="A23" s="75" t="s">
        <v>77</v>
      </c>
      <c r="B23" s="75" t="s">
        <v>39</v>
      </c>
      <c r="C23" s="75">
        <v>5</v>
      </c>
      <c r="D23" s="75">
        <v>5</v>
      </c>
      <c r="E23" s="75">
        <f t="shared" ref="E23:E31" si="3">C23/D23</f>
        <v>1</v>
      </c>
      <c r="F23" s="45"/>
      <c r="G23" s="45"/>
    </row>
    <row r="24" spans="1:9" x14ac:dyDescent="0.15">
      <c r="A24" s="75" t="s">
        <v>78</v>
      </c>
      <c r="B24" s="75" t="s">
        <v>79</v>
      </c>
      <c r="C24" s="75">
        <v>5</v>
      </c>
      <c r="D24" s="75">
        <v>5</v>
      </c>
      <c r="E24" s="75">
        <f t="shared" si="3"/>
        <v>1</v>
      </c>
      <c r="F24" s="45"/>
      <c r="G24" s="45"/>
    </row>
    <row r="25" spans="1:9" x14ac:dyDescent="0.15">
      <c r="A25" s="75" t="s">
        <v>80</v>
      </c>
      <c r="B25" s="75" t="s">
        <v>65</v>
      </c>
      <c r="C25" s="75">
        <v>6</v>
      </c>
      <c r="D25" s="75">
        <v>5</v>
      </c>
      <c r="E25" s="75">
        <f t="shared" si="3"/>
        <v>1.2</v>
      </c>
      <c r="F25" s="45"/>
      <c r="G25" s="45"/>
    </row>
    <row r="26" spans="1:9" x14ac:dyDescent="0.15">
      <c r="A26" s="75" t="s">
        <v>66</v>
      </c>
      <c r="B26" s="75" t="s">
        <v>81</v>
      </c>
      <c r="C26" s="75">
        <v>8</v>
      </c>
      <c r="D26" s="75">
        <v>4</v>
      </c>
      <c r="E26" s="75">
        <f t="shared" si="3"/>
        <v>2</v>
      </c>
      <c r="F26" s="45"/>
      <c r="G26" s="45"/>
    </row>
    <row r="27" spans="1:9" x14ac:dyDescent="0.15">
      <c r="A27" s="75" t="s">
        <v>82</v>
      </c>
      <c r="B27" s="75" t="s">
        <v>83</v>
      </c>
      <c r="C27" s="75">
        <v>5</v>
      </c>
      <c r="D27" s="75">
        <v>5</v>
      </c>
      <c r="E27" s="75">
        <f t="shared" si="3"/>
        <v>1</v>
      </c>
      <c r="F27" s="45"/>
      <c r="G27" s="45"/>
    </row>
    <row r="28" spans="1:9" x14ac:dyDescent="0.15">
      <c r="A28" s="75" t="s">
        <v>84</v>
      </c>
      <c r="B28" s="75" t="s">
        <v>83</v>
      </c>
      <c r="C28" s="75">
        <v>6</v>
      </c>
      <c r="D28" s="75">
        <v>6</v>
      </c>
      <c r="E28" s="75">
        <f t="shared" si="3"/>
        <v>1</v>
      </c>
      <c r="F28" s="45"/>
      <c r="G28" s="45"/>
    </row>
    <row r="29" spans="1:9" x14ac:dyDescent="0.15">
      <c r="A29" s="75" t="s">
        <v>85</v>
      </c>
      <c r="B29" s="75" t="s">
        <v>86</v>
      </c>
      <c r="C29" s="75">
        <v>5</v>
      </c>
      <c r="D29" s="75">
        <v>5</v>
      </c>
      <c r="E29" s="75">
        <f t="shared" si="3"/>
        <v>1</v>
      </c>
    </row>
    <row r="30" spans="1:9" x14ac:dyDescent="0.15">
      <c r="A30" s="75" t="s">
        <v>62</v>
      </c>
      <c r="B30" s="75" t="s">
        <v>83</v>
      </c>
      <c r="C30" s="75">
        <v>4</v>
      </c>
      <c r="D30" s="75">
        <v>4</v>
      </c>
      <c r="E30" s="75">
        <f t="shared" si="3"/>
        <v>1</v>
      </c>
    </row>
    <row r="31" spans="1:9" x14ac:dyDescent="0.15">
      <c r="A31" s="75" t="s">
        <v>87</v>
      </c>
      <c r="B31" s="75" t="s">
        <v>88</v>
      </c>
      <c r="C31" s="75">
        <v>4</v>
      </c>
      <c r="D31" s="75">
        <v>4</v>
      </c>
      <c r="E31" s="75">
        <f t="shared" si="3"/>
        <v>1</v>
      </c>
    </row>
    <row r="32" spans="1:9" x14ac:dyDescent="0.15">
      <c r="A32" s="75" t="s">
        <v>36</v>
      </c>
      <c r="B32" s="75" t="s">
        <v>89</v>
      </c>
      <c r="C32" s="75">
        <v>0.5</v>
      </c>
      <c r="D32" s="75">
        <v>0.3</v>
      </c>
      <c r="E32" s="76">
        <f t="shared" si="0"/>
        <v>1.6666666666666667</v>
      </c>
    </row>
    <row r="33" spans="1:5" x14ac:dyDescent="0.15">
      <c r="A33" s="75" t="s">
        <v>37</v>
      </c>
      <c r="B33" s="75" t="s">
        <v>89</v>
      </c>
      <c r="C33" s="75">
        <v>0.2</v>
      </c>
      <c r="D33" s="75">
        <v>0.3</v>
      </c>
      <c r="E33" s="76">
        <f t="shared" si="0"/>
        <v>0.66666666666666674</v>
      </c>
    </row>
    <row r="34" spans="1:5" x14ac:dyDescent="0.15">
      <c r="A34" s="75" t="s">
        <v>38</v>
      </c>
      <c r="B34" s="75" t="s">
        <v>89</v>
      </c>
      <c r="C34" s="75">
        <v>0.4</v>
      </c>
      <c r="D34" s="75">
        <v>0.3</v>
      </c>
      <c r="E34" s="76">
        <f t="shared" si="0"/>
        <v>1.3333333333333335</v>
      </c>
    </row>
    <row r="35" spans="1:5" x14ac:dyDescent="0.15">
      <c r="A35" s="75" t="s">
        <v>90</v>
      </c>
      <c r="B35" s="75" t="s">
        <v>63</v>
      </c>
      <c r="C35" s="75">
        <v>7</v>
      </c>
      <c r="D35" s="75">
        <v>4</v>
      </c>
      <c r="E35" s="76">
        <f t="shared" si="0"/>
        <v>1.75</v>
      </c>
    </row>
    <row r="36" spans="1:5" x14ac:dyDescent="0.15">
      <c r="A36" s="75" t="s">
        <v>91</v>
      </c>
      <c r="B36" s="75" t="s">
        <v>89</v>
      </c>
      <c r="C36" s="75">
        <v>0.2</v>
      </c>
      <c r="D36" s="75">
        <v>0.3</v>
      </c>
      <c r="E36" s="76">
        <f t="shared" si="0"/>
        <v>0.66666666666666674</v>
      </c>
    </row>
    <row r="37" spans="1:5" x14ac:dyDescent="0.15">
      <c r="A37" s="75" t="s">
        <v>92</v>
      </c>
      <c r="B37" s="75" t="s">
        <v>93</v>
      </c>
      <c r="C37" s="75">
        <v>5</v>
      </c>
      <c r="D37" s="75">
        <v>5</v>
      </c>
      <c r="E37" s="75">
        <f t="shared" si="0"/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I5" sqref="I5:I17"/>
    </sheetView>
  </sheetViews>
  <sheetFormatPr defaultRowHeight="13.5" x14ac:dyDescent="0.15"/>
  <cols>
    <col min="1" max="1" width="28.25" customWidth="1"/>
    <col min="6" max="6" width="6.5" customWidth="1"/>
  </cols>
  <sheetData>
    <row r="2" spans="1:9" x14ac:dyDescent="0.15">
      <c r="A2" t="s">
        <v>94</v>
      </c>
    </row>
    <row r="4" spans="1:9" x14ac:dyDescent="0.15">
      <c r="A4" s="5" t="s">
        <v>51</v>
      </c>
      <c r="B4" s="5" t="s">
        <v>52</v>
      </c>
      <c r="C4" s="5" t="s">
        <v>53</v>
      </c>
      <c r="D4" s="5" t="s">
        <v>95</v>
      </c>
      <c r="E4" s="5" t="s">
        <v>55</v>
      </c>
      <c r="F4" s="5" t="s">
        <v>56</v>
      </c>
      <c r="G4" s="72" t="s">
        <v>57</v>
      </c>
      <c r="H4" s="73" t="s">
        <v>58</v>
      </c>
      <c r="I4" s="73" t="s">
        <v>59</v>
      </c>
    </row>
    <row r="5" spans="1:9" x14ac:dyDescent="0.15">
      <c r="A5" s="78" t="s">
        <v>96</v>
      </c>
      <c r="B5" s="78" t="s">
        <v>60</v>
      </c>
      <c r="C5">
        <v>150</v>
      </c>
      <c r="D5" s="78">
        <v>6</v>
      </c>
      <c r="E5">
        <f>C5/D5</f>
        <v>25</v>
      </c>
      <c r="F5">
        <v>40</v>
      </c>
      <c r="G5">
        <f>F5*1.08*80%</f>
        <v>34.56</v>
      </c>
      <c r="H5">
        <f>G5*D5</f>
        <v>207.36</v>
      </c>
      <c r="I5" s="78">
        <v>210</v>
      </c>
    </row>
    <row r="6" spans="1:9" x14ac:dyDescent="0.15">
      <c r="A6" s="78" t="s">
        <v>97</v>
      </c>
      <c r="B6" s="78" t="s">
        <v>98</v>
      </c>
      <c r="C6">
        <v>140</v>
      </c>
      <c r="D6" s="78">
        <v>5</v>
      </c>
      <c r="E6">
        <f t="shared" ref="E6:E17" si="0">C6/D6</f>
        <v>28</v>
      </c>
      <c r="F6">
        <v>47</v>
      </c>
      <c r="G6">
        <f t="shared" ref="G6:G17" si="1">F6*1.08*80%</f>
        <v>40.608000000000004</v>
      </c>
      <c r="H6">
        <f t="shared" ref="H6:H17" si="2">G6*D6</f>
        <v>203.04000000000002</v>
      </c>
      <c r="I6" s="78">
        <v>210</v>
      </c>
    </row>
    <row r="7" spans="1:9" x14ac:dyDescent="0.15">
      <c r="A7" s="78" t="s">
        <v>99</v>
      </c>
      <c r="B7" s="78" t="s">
        <v>100</v>
      </c>
      <c r="C7">
        <v>23</v>
      </c>
      <c r="D7" s="78">
        <v>0.3</v>
      </c>
      <c r="E7" s="77">
        <f t="shared" si="0"/>
        <v>76.666666666666671</v>
      </c>
      <c r="F7">
        <v>720</v>
      </c>
      <c r="G7">
        <f t="shared" si="1"/>
        <v>622.08000000000004</v>
      </c>
      <c r="H7">
        <f t="shared" si="2"/>
        <v>186.624</v>
      </c>
      <c r="I7" s="78">
        <v>190</v>
      </c>
    </row>
    <row r="8" spans="1:9" x14ac:dyDescent="0.15">
      <c r="A8" s="78" t="s">
        <v>101</v>
      </c>
      <c r="B8" s="78" t="s">
        <v>102</v>
      </c>
      <c r="C8">
        <v>24</v>
      </c>
      <c r="D8" s="78">
        <v>4</v>
      </c>
      <c r="E8">
        <f t="shared" si="0"/>
        <v>6</v>
      </c>
      <c r="F8">
        <v>56</v>
      </c>
      <c r="G8">
        <f t="shared" si="1"/>
        <v>48.384000000000007</v>
      </c>
      <c r="H8">
        <f t="shared" si="2"/>
        <v>193.53600000000003</v>
      </c>
      <c r="I8" s="78">
        <v>200</v>
      </c>
    </row>
    <row r="9" spans="1:9" x14ac:dyDescent="0.15">
      <c r="A9" s="78" t="s">
        <v>103</v>
      </c>
      <c r="B9" s="78" t="s">
        <v>86</v>
      </c>
      <c r="C9">
        <v>150</v>
      </c>
      <c r="D9" s="78">
        <v>5</v>
      </c>
      <c r="E9">
        <f t="shared" si="0"/>
        <v>30</v>
      </c>
      <c r="F9">
        <v>64</v>
      </c>
      <c r="G9">
        <f t="shared" si="1"/>
        <v>55.296000000000006</v>
      </c>
      <c r="H9">
        <f t="shared" si="2"/>
        <v>276.48</v>
      </c>
      <c r="I9" s="78">
        <v>280</v>
      </c>
    </row>
    <row r="10" spans="1:9" x14ac:dyDescent="0.15">
      <c r="A10" s="78" t="s">
        <v>104</v>
      </c>
      <c r="B10" s="78" t="s">
        <v>86</v>
      </c>
      <c r="C10">
        <v>53</v>
      </c>
      <c r="D10" s="78">
        <v>5</v>
      </c>
      <c r="E10">
        <f t="shared" si="0"/>
        <v>10.6</v>
      </c>
      <c r="F10">
        <v>57</v>
      </c>
      <c r="G10">
        <f t="shared" si="1"/>
        <v>49.248000000000005</v>
      </c>
      <c r="H10">
        <f t="shared" si="2"/>
        <v>246.24</v>
      </c>
      <c r="I10" s="78">
        <v>250</v>
      </c>
    </row>
    <row r="11" spans="1:9" x14ac:dyDescent="0.15">
      <c r="A11" s="78" t="s">
        <v>62</v>
      </c>
      <c r="B11" s="78" t="s">
        <v>63</v>
      </c>
      <c r="C11">
        <v>87</v>
      </c>
      <c r="D11" s="78">
        <v>4</v>
      </c>
      <c r="E11">
        <f t="shared" si="0"/>
        <v>21.75</v>
      </c>
      <c r="F11">
        <v>78</v>
      </c>
      <c r="G11">
        <f t="shared" si="1"/>
        <v>67.39200000000001</v>
      </c>
      <c r="H11">
        <f t="shared" si="2"/>
        <v>269.56800000000004</v>
      </c>
      <c r="I11" s="78">
        <v>270</v>
      </c>
    </row>
    <row r="12" spans="1:9" x14ac:dyDescent="0.15">
      <c r="A12" s="78" t="s">
        <v>105</v>
      </c>
      <c r="B12" s="78" t="s">
        <v>102</v>
      </c>
      <c r="C12">
        <v>22</v>
      </c>
      <c r="D12" s="78">
        <v>4</v>
      </c>
      <c r="E12">
        <f>C12/D12</f>
        <v>5.5</v>
      </c>
      <c r="F12">
        <v>57</v>
      </c>
      <c r="G12">
        <f t="shared" si="1"/>
        <v>49.248000000000005</v>
      </c>
      <c r="H12">
        <f t="shared" si="2"/>
        <v>196.99200000000002</v>
      </c>
      <c r="I12" s="78">
        <v>200</v>
      </c>
    </row>
    <row r="13" spans="1:9" x14ac:dyDescent="0.15">
      <c r="A13" s="78" t="s">
        <v>62</v>
      </c>
      <c r="B13" s="78" t="s">
        <v>63</v>
      </c>
      <c r="C13">
        <v>46</v>
      </c>
      <c r="D13" s="78">
        <v>4</v>
      </c>
      <c r="E13">
        <f>C13/D13</f>
        <v>11.5</v>
      </c>
      <c r="F13">
        <v>65</v>
      </c>
      <c r="G13">
        <f t="shared" si="1"/>
        <v>56.160000000000004</v>
      </c>
      <c r="H13">
        <f t="shared" si="2"/>
        <v>224.64000000000001</v>
      </c>
      <c r="I13" s="78">
        <v>250</v>
      </c>
    </row>
    <row r="14" spans="1:9" x14ac:dyDescent="0.15">
      <c r="A14" s="78" t="s">
        <v>106</v>
      </c>
      <c r="B14" s="78" t="s">
        <v>86</v>
      </c>
      <c r="C14">
        <v>21</v>
      </c>
      <c r="D14" s="78">
        <v>6</v>
      </c>
      <c r="E14">
        <f t="shared" si="0"/>
        <v>3.5</v>
      </c>
      <c r="F14">
        <v>48</v>
      </c>
      <c r="G14">
        <f t="shared" si="1"/>
        <v>41.472000000000008</v>
      </c>
      <c r="H14">
        <f t="shared" si="2"/>
        <v>248.83200000000005</v>
      </c>
      <c r="I14" s="78">
        <v>250</v>
      </c>
    </row>
    <row r="15" spans="1:9" x14ac:dyDescent="0.15">
      <c r="A15" s="78" t="s">
        <v>62</v>
      </c>
      <c r="B15" s="78" t="s">
        <v>83</v>
      </c>
      <c r="C15">
        <v>17</v>
      </c>
      <c r="D15" s="78">
        <v>5</v>
      </c>
      <c r="E15">
        <f t="shared" si="0"/>
        <v>3.4</v>
      </c>
      <c r="F15">
        <v>54</v>
      </c>
      <c r="G15">
        <f t="shared" si="1"/>
        <v>46.656000000000006</v>
      </c>
      <c r="H15">
        <f t="shared" si="2"/>
        <v>233.28000000000003</v>
      </c>
      <c r="I15" s="78">
        <v>250</v>
      </c>
    </row>
    <row r="16" spans="1:9" x14ac:dyDescent="0.15">
      <c r="A16" s="78" t="s">
        <v>62</v>
      </c>
      <c r="B16" s="78" t="s">
        <v>63</v>
      </c>
      <c r="C16">
        <v>40</v>
      </c>
      <c r="D16" s="78">
        <v>5</v>
      </c>
      <c r="E16">
        <f t="shared" si="0"/>
        <v>8</v>
      </c>
      <c r="F16">
        <v>57</v>
      </c>
      <c r="G16">
        <f t="shared" si="1"/>
        <v>49.248000000000005</v>
      </c>
      <c r="H16">
        <f t="shared" si="2"/>
        <v>246.24</v>
      </c>
      <c r="I16" s="78">
        <v>260</v>
      </c>
    </row>
    <row r="17" spans="1:9" x14ac:dyDescent="0.15">
      <c r="A17" s="78" t="s">
        <v>107</v>
      </c>
      <c r="B17" s="78" t="s">
        <v>108</v>
      </c>
      <c r="C17">
        <v>12</v>
      </c>
      <c r="D17" s="78">
        <v>6</v>
      </c>
      <c r="E17">
        <f t="shared" si="0"/>
        <v>2</v>
      </c>
      <c r="F17">
        <v>65</v>
      </c>
      <c r="G17">
        <f t="shared" si="1"/>
        <v>56.160000000000004</v>
      </c>
      <c r="H17">
        <f t="shared" si="2"/>
        <v>336.96000000000004</v>
      </c>
      <c r="I17" s="78">
        <v>350</v>
      </c>
    </row>
    <row r="22" spans="1:9" x14ac:dyDescent="0.15">
      <c r="A22" s="79" t="s">
        <v>109</v>
      </c>
      <c r="B22" s="79" t="s">
        <v>110</v>
      </c>
      <c r="C22" s="79">
        <v>9</v>
      </c>
      <c r="D22" s="79">
        <v>5</v>
      </c>
      <c r="E22" s="79">
        <f>C22/D22</f>
        <v>1.8</v>
      </c>
      <c r="F22" s="45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2"/>
  <sheetViews>
    <sheetView view="pageBreakPreview" zoomScale="80" zoomScaleNormal="100" zoomScaleSheetLayoutView="80" workbookViewId="0">
      <selection activeCell="M34" sqref="M34:P45"/>
    </sheetView>
  </sheetViews>
  <sheetFormatPr defaultRowHeight="13.5" x14ac:dyDescent="0.15"/>
  <cols>
    <col min="1" max="1" width="3.625" customWidth="1"/>
    <col min="2" max="2" width="4.25" customWidth="1"/>
    <col min="3" max="3" width="1.625" customWidth="1"/>
    <col min="4" max="4" width="16.125" customWidth="1"/>
    <col min="5" max="5" width="6.875" customWidth="1"/>
    <col min="6" max="6" width="5.375" customWidth="1"/>
    <col min="7" max="7" width="8.5" customWidth="1"/>
    <col min="8" max="9" width="4.75" customWidth="1"/>
    <col min="10" max="10" width="6.75" customWidth="1"/>
    <col min="11" max="11" width="7.375" customWidth="1"/>
    <col min="12" max="12" width="2.25" customWidth="1"/>
    <col min="13" max="13" width="16.375" customWidth="1"/>
    <col min="14" max="15" width="5.375" customWidth="1"/>
    <col min="17" max="18" width="4.875" customWidth="1"/>
    <col min="19" max="19" width="6.5" customWidth="1"/>
    <col min="20" max="20" width="7.75" customWidth="1"/>
  </cols>
  <sheetData>
    <row r="4" spans="3:20" x14ac:dyDescent="0.15">
      <c r="R4" s="14"/>
      <c r="S4" s="14"/>
      <c r="T4" s="14"/>
    </row>
    <row r="5" spans="3:20" x14ac:dyDescent="0.15">
      <c r="R5" s="14"/>
      <c r="S5" s="14"/>
      <c r="T5" s="14"/>
    </row>
    <row r="6" spans="3:20" x14ac:dyDescent="0.15">
      <c r="R6" s="14"/>
      <c r="S6" s="14"/>
      <c r="T6" s="14"/>
    </row>
    <row r="7" spans="3:20" ht="14.25" thickBot="1" x14ac:dyDescent="0.2">
      <c r="R7" s="108"/>
      <c r="S7" s="108"/>
      <c r="T7" s="13"/>
    </row>
    <row r="8" spans="3:20" ht="18.75" customHeight="1" x14ac:dyDescent="0.15">
      <c r="D8" s="111" t="s">
        <v>5</v>
      </c>
      <c r="E8" s="110"/>
      <c r="F8" s="116" t="s">
        <v>6</v>
      </c>
      <c r="G8" s="116"/>
      <c r="H8" s="116"/>
      <c r="I8" s="112" t="s">
        <v>11</v>
      </c>
      <c r="J8" s="113"/>
      <c r="K8" s="12" t="s">
        <v>8</v>
      </c>
      <c r="M8" s="4" t="s">
        <v>7</v>
      </c>
      <c r="N8" s="26"/>
      <c r="O8" s="117" t="s">
        <v>32</v>
      </c>
      <c r="P8" s="118"/>
      <c r="Q8" s="118"/>
      <c r="R8" s="119"/>
      <c r="S8" s="109" t="s">
        <v>33</v>
      </c>
      <c r="T8" s="110"/>
    </row>
    <row r="9" spans="3:20" ht="55.5" customHeight="1" thickBot="1" x14ac:dyDescent="0.25">
      <c r="D9" s="27"/>
      <c r="E9" s="15" t="s">
        <v>10</v>
      </c>
      <c r="F9" s="116"/>
      <c r="G9" s="116"/>
      <c r="H9" s="116"/>
      <c r="I9" s="114"/>
      <c r="J9" s="115"/>
      <c r="K9" s="12"/>
      <c r="M9" s="4"/>
      <c r="N9" s="26"/>
      <c r="O9" s="148" t="str">
        <f>O49</f>
        <v/>
      </c>
      <c r="P9" s="149"/>
      <c r="Q9" s="149"/>
      <c r="R9" s="35" t="s">
        <v>15</v>
      </c>
      <c r="S9" s="150"/>
      <c r="T9" s="151"/>
    </row>
    <row r="11" spans="3:20" ht="17.25" customHeight="1" x14ac:dyDescent="0.15">
      <c r="C11" s="111" t="s">
        <v>16</v>
      </c>
      <c r="D11" s="109"/>
      <c r="E11" s="116" t="s">
        <v>17</v>
      </c>
      <c r="F11" s="116"/>
      <c r="G11" s="116"/>
      <c r="H11" s="116"/>
      <c r="I11" s="116"/>
      <c r="J11" s="116"/>
      <c r="K11" s="116"/>
      <c r="L11" s="111" t="s">
        <v>30</v>
      </c>
      <c r="M11" s="110"/>
      <c r="N11" s="31" t="s">
        <v>18</v>
      </c>
      <c r="O11" s="144" t="s">
        <v>19</v>
      </c>
      <c r="P11" s="144"/>
    </row>
    <row r="12" spans="3:20" ht="22.5" customHeight="1" x14ac:dyDescent="0.15">
      <c r="C12" s="123" t="s">
        <v>20</v>
      </c>
      <c r="D12" s="124"/>
      <c r="E12" s="32" t="s">
        <v>21</v>
      </c>
      <c r="F12" s="14"/>
      <c r="G12" s="33"/>
      <c r="H12" s="33"/>
      <c r="I12" s="108" t="s">
        <v>22</v>
      </c>
      <c r="J12" s="108"/>
      <c r="K12" s="122"/>
      <c r="L12" s="155">
        <v>1500</v>
      </c>
      <c r="M12" s="156"/>
      <c r="N12" s="41"/>
      <c r="O12" s="145" t="str">
        <f>IF(L12*N12,L12*N12,"")</f>
        <v/>
      </c>
      <c r="P12" s="145"/>
      <c r="Q12" s="44"/>
    </row>
    <row r="13" spans="3:20" ht="22.5" customHeight="1" x14ac:dyDescent="0.15">
      <c r="C13" s="125"/>
      <c r="D13" s="126"/>
      <c r="E13" s="23" t="s">
        <v>23</v>
      </c>
      <c r="F13" s="7"/>
      <c r="G13" s="24"/>
      <c r="H13" s="24"/>
      <c r="I13" s="109" t="s">
        <v>24</v>
      </c>
      <c r="J13" s="109"/>
      <c r="K13" s="110"/>
      <c r="L13" s="157">
        <v>1550</v>
      </c>
      <c r="M13" s="158"/>
      <c r="N13" s="42"/>
      <c r="O13" s="145" t="str">
        <f t="shared" ref="O13:O17" si="0">IF(L13*N13,L13*N13,"")</f>
        <v/>
      </c>
      <c r="P13" s="145"/>
    </row>
    <row r="14" spans="3:20" ht="22.5" customHeight="1" x14ac:dyDescent="0.15">
      <c r="C14" s="127"/>
      <c r="D14" s="128"/>
      <c r="E14" s="28" t="s">
        <v>25</v>
      </c>
      <c r="F14" s="14"/>
      <c r="G14" s="29"/>
      <c r="H14" s="29"/>
      <c r="I14" s="108" t="s">
        <v>26</v>
      </c>
      <c r="J14" s="108"/>
      <c r="K14" s="122"/>
      <c r="L14" s="157">
        <v>1650</v>
      </c>
      <c r="M14" s="158"/>
      <c r="N14" s="43"/>
      <c r="O14" s="145" t="str">
        <f t="shared" si="0"/>
        <v/>
      </c>
      <c r="P14" s="145"/>
    </row>
    <row r="15" spans="3:20" ht="22.5" customHeight="1" x14ac:dyDescent="0.15">
      <c r="C15" s="131" t="s">
        <v>27</v>
      </c>
      <c r="D15" s="132"/>
      <c r="E15" s="25" t="s">
        <v>28</v>
      </c>
      <c r="F15" s="30"/>
      <c r="G15" s="19"/>
      <c r="H15" s="19"/>
      <c r="I15" s="19"/>
      <c r="J15" s="30"/>
      <c r="K15" s="91" t="s">
        <v>120</v>
      </c>
      <c r="L15" s="153">
        <v>1300</v>
      </c>
      <c r="M15" s="159"/>
      <c r="N15" s="92"/>
      <c r="O15" s="146" t="str">
        <f t="shared" si="0"/>
        <v/>
      </c>
      <c r="P15" s="147"/>
    </row>
    <row r="16" spans="3:20" ht="22.5" customHeight="1" x14ac:dyDescent="0.15">
      <c r="C16" s="133"/>
      <c r="D16" s="134"/>
      <c r="E16" s="9"/>
      <c r="F16" s="22"/>
      <c r="G16" s="21"/>
      <c r="H16" s="21"/>
      <c r="I16" s="129" t="s">
        <v>121</v>
      </c>
      <c r="J16" s="129"/>
      <c r="K16" s="130"/>
      <c r="L16" s="160">
        <v>1240</v>
      </c>
      <c r="M16" s="161"/>
      <c r="N16" s="90"/>
      <c r="O16" s="146" t="str">
        <f t="shared" ref="O16" si="1">IF(L16*N16,L16*N16,"")</f>
        <v/>
      </c>
      <c r="P16" s="147"/>
    </row>
    <row r="17" spans="1:20" ht="22.5" customHeight="1" x14ac:dyDescent="0.15">
      <c r="B17" s="2"/>
      <c r="C17" s="135"/>
      <c r="D17" s="136"/>
      <c r="E17" s="10" t="s">
        <v>40</v>
      </c>
      <c r="F17" s="8"/>
      <c r="G17" s="11"/>
      <c r="H17" s="7"/>
      <c r="I17" s="7"/>
      <c r="J17" s="11"/>
      <c r="K17" s="6"/>
      <c r="L17" s="153">
        <v>950</v>
      </c>
      <c r="M17" s="154"/>
      <c r="N17" s="37"/>
      <c r="O17" s="145" t="str">
        <f t="shared" si="0"/>
        <v/>
      </c>
      <c r="P17" s="145"/>
    </row>
    <row r="18" spans="1:20" ht="21.75" customHeight="1" x14ac:dyDescent="0.15">
      <c r="B18" s="2"/>
      <c r="D18" s="1"/>
      <c r="E18" s="1"/>
      <c r="F18" s="1"/>
      <c r="G18" s="1"/>
      <c r="H18" s="1"/>
      <c r="I18" s="1"/>
      <c r="J18" s="1"/>
      <c r="M18" s="152" t="s">
        <v>29</v>
      </c>
      <c r="N18" s="152"/>
      <c r="O18" s="146">
        <f>SUM(O12:P17)</f>
        <v>0</v>
      </c>
      <c r="P18" s="147"/>
    </row>
    <row r="19" spans="1:20" x14ac:dyDescent="0.15">
      <c r="L19" s="1"/>
    </row>
    <row r="20" spans="1:20" s="1" customFormat="1" ht="15.75" customHeight="1" x14ac:dyDescent="0.15">
      <c r="B20"/>
      <c r="D20" s="16" t="s">
        <v>0</v>
      </c>
      <c r="E20" s="16" t="s">
        <v>1</v>
      </c>
      <c r="F20" s="16" t="s">
        <v>2</v>
      </c>
      <c r="G20" s="16" t="s">
        <v>3</v>
      </c>
      <c r="H20" s="17" t="s">
        <v>4</v>
      </c>
      <c r="I20" s="18" t="s">
        <v>13</v>
      </c>
      <c r="J20" s="3" t="s">
        <v>12</v>
      </c>
      <c r="K20" s="12" t="s">
        <v>9</v>
      </c>
      <c r="M20" s="16" t="s">
        <v>0</v>
      </c>
      <c r="N20" s="16" t="s">
        <v>1</v>
      </c>
      <c r="O20" s="16" t="s">
        <v>2</v>
      </c>
      <c r="P20" s="16" t="s">
        <v>3</v>
      </c>
      <c r="Q20" s="17" t="s">
        <v>4</v>
      </c>
      <c r="R20" s="18" t="s">
        <v>13</v>
      </c>
      <c r="S20" s="3" t="s">
        <v>12</v>
      </c>
      <c r="T20" s="12" t="s">
        <v>9</v>
      </c>
    </row>
    <row r="21" spans="1:20" s="1" customFormat="1" ht="23.25" customHeight="1" x14ac:dyDescent="0.2">
      <c r="B21"/>
      <c r="D21" s="5" t="s">
        <v>34</v>
      </c>
      <c r="E21" s="81" t="s">
        <v>60</v>
      </c>
      <c r="F21" s="86">
        <v>5</v>
      </c>
      <c r="G21" s="88">
        <v>190</v>
      </c>
      <c r="H21" s="36"/>
      <c r="I21" s="37"/>
      <c r="J21" s="3" t="str">
        <f>IF(H21-I21,H21-I21,"")</f>
        <v/>
      </c>
      <c r="K21" s="3" t="str">
        <f>IF((H21-I21)*G21,(H21-I21)*G21,"")</f>
        <v/>
      </c>
      <c r="M21" s="73" t="s">
        <v>115</v>
      </c>
      <c r="N21" s="73" t="s">
        <v>60</v>
      </c>
      <c r="O21" s="83">
        <v>6</v>
      </c>
      <c r="P21" s="87">
        <v>210</v>
      </c>
      <c r="Q21" s="39"/>
      <c r="R21" s="37"/>
      <c r="S21" s="3" t="str">
        <f t="shared" ref="S21:S32" si="2">IF(Q21-R21,Q21-R21,"")</f>
        <v/>
      </c>
      <c r="T21" s="3" t="str">
        <f t="shared" ref="T21:T32" si="3">IF((Q21-R21)*P21,(Q21-R21)*P21,"")</f>
        <v/>
      </c>
    </row>
    <row r="22" spans="1:20" s="1" customFormat="1" ht="23.25" customHeight="1" x14ac:dyDescent="0.2">
      <c r="B22"/>
      <c r="D22" s="5" t="s">
        <v>61</v>
      </c>
      <c r="E22" s="89" t="s">
        <v>60</v>
      </c>
      <c r="F22" s="86">
        <v>5</v>
      </c>
      <c r="G22" s="88">
        <v>170</v>
      </c>
      <c r="H22" s="37"/>
      <c r="I22" s="37"/>
      <c r="J22" s="3" t="str">
        <f t="shared" ref="J22:J44" si="4">IF(H22-I22,H22-I22,"")</f>
        <v/>
      </c>
      <c r="K22" s="3" t="str">
        <f t="shared" ref="K22:K44" si="5">IF((H22-I22)*G22,(H22-I22)*G22,"")</f>
        <v/>
      </c>
      <c r="M22" s="73" t="s">
        <v>97</v>
      </c>
      <c r="N22" s="73" t="s">
        <v>98</v>
      </c>
      <c r="O22" s="83">
        <v>5</v>
      </c>
      <c r="P22" s="87">
        <v>210</v>
      </c>
      <c r="Q22" s="39"/>
      <c r="R22" s="37"/>
      <c r="S22" s="3" t="str">
        <f t="shared" si="2"/>
        <v/>
      </c>
      <c r="T22" s="3" t="str">
        <f t="shared" si="3"/>
        <v/>
      </c>
    </row>
    <row r="23" spans="1:20" s="1" customFormat="1" ht="23.25" customHeight="1" x14ac:dyDescent="0.2">
      <c r="B23"/>
      <c r="D23" s="5" t="s">
        <v>62</v>
      </c>
      <c r="E23" s="89" t="s">
        <v>63</v>
      </c>
      <c r="F23" s="86">
        <v>4</v>
      </c>
      <c r="G23" s="88">
        <v>250</v>
      </c>
      <c r="H23" s="37"/>
      <c r="I23" s="37"/>
      <c r="J23" s="3" t="str">
        <f t="shared" si="4"/>
        <v/>
      </c>
      <c r="K23" s="3" t="str">
        <f t="shared" si="5"/>
        <v/>
      </c>
      <c r="M23" s="73" t="s">
        <v>117</v>
      </c>
      <c r="N23" s="73" t="s">
        <v>116</v>
      </c>
      <c r="O23" s="82" t="s">
        <v>111</v>
      </c>
      <c r="P23" s="87">
        <v>190</v>
      </c>
      <c r="Q23" s="39"/>
      <c r="R23" s="37"/>
      <c r="S23" s="3" t="str">
        <f t="shared" si="2"/>
        <v/>
      </c>
      <c r="T23" s="3" t="str">
        <f t="shared" si="3"/>
        <v/>
      </c>
    </row>
    <row r="24" spans="1:20" s="1" customFormat="1" ht="23.25" customHeight="1" x14ac:dyDescent="0.2">
      <c r="B24"/>
      <c r="D24" s="5" t="s">
        <v>64</v>
      </c>
      <c r="E24" s="89" t="s">
        <v>65</v>
      </c>
      <c r="F24" s="86">
        <v>4</v>
      </c>
      <c r="G24" s="88">
        <v>210</v>
      </c>
      <c r="H24" s="37"/>
      <c r="I24" s="37"/>
      <c r="J24" s="3" t="str">
        <f t="shared" si="4"/>
        <v/>
      </c>
      <c r="K24" s="3" t="str">
        <f t="shared" si="5"/>
        <v/>
      </c>
      <c r="M24" s="73" t="s">
        <v>101</v>
      </c>
      <c r="N24" s="73" t="s">
        <v>102</v>
      </c>
      <c r="O24" s="84">
        <v>4</v>
      </c>
      <c r="P24" s="87">
        <v>200</v>
      </c>
      <c r="Q24" s="39"/>
      <c r="R24" s="37"/>
      <c r="S24" s="3" t="str">
        <f t="shared" si="2"/>
        <v/>
      </c>
      <c r="T24" s="3" t="str">
        <f t="shared" si="3"/>
        <v/>
      </c>
    </row>
    <row r="25" spans="1:20" s="1" customFormat="1" ht="23.25" customHeight="1" x14ac:dyDescent="0.2">
      <c r="B25"/>
      <c r="D25" s="5" t="s">
        <v>66</v>
      </c>
      <c r="E25" s="89" t="s">
        <v>39</v>
      </c>
      <c r="F25" s="86">
        <v>4</v>
      </c>
      <c r="G25" s="88">
        <v>180</v>
      </c>
      <c r="H25" s="37"/>
      <c r="I25" s="37"/>
      <c r="J25" s="3" t="str">
        <f t="shared" si="4"/>
        <v/>
      </c>
      <c r="K25" s="3" t="str">
        <f t="shared" si="5"/>
        <v/>
      </c>
      <c r="M25" s="73" t="s">
        <v>103</v>
      </c>
      <c r="N25" s="73" t="s">
        <v>86</v>
      </c>
      <c r="O25" s="84">
        <v>5</v>
      </c>
      <c r="P25" s="87">
        <v>280</v>
      </c>
      <c r="Q25" s="39"/>
      <c r="R25" s="37"/>
      <c r="S25" s="3" t="str">
        <f t="shared" si="2"/>
        <v/>
      </c>
      <c r="T25" s="3" t="str">
        <f t="shared" si="3"/>
        <v/>
      </c>
    </row>
    <row r="26" spans="1:20" s="1" customFormat="1" ht="23.25" customHeight="1" x14ac:dyDescent="0.2">
      <c r="B26"/>
      <c r="D26" s="5" t="s">
        <v>67</v>
      </c>
      <c r="E26" s="89" t="s">
        <v>39</v>
      </c>
      <c r="F26" s="83">
        <v>5</v>
      </c>
      <c r="G26" s="88">
        <v>250</v>
      </c>
      <c r="H26" s="37"/>
      <c r="I26" s="37"/>
      <c r="J26" s="3" t="str">
        <f t="shared" si="4"/>
        <v/>
      </c>
      <c r="K26" s="3" t="str">
        <f t="shared" si="5"/>
        <v/>
      </c>
      <c r="M26" s="73" t="s">
        <v>104</v>
      </c>
      <c r="N26" s="73" t="s">
        <v>86</v>
      </c>
      <c r="O26" s="84">
        <v>5</v>
      </c>
      <c r="P26" s="87">
        <v>250</v>
      </c>
      <c r="Q26" s="39"/>
      <c r="R26" s="37"/>
      <c r="S26" s="3" t="str">
        <f t="shared" si="2"/>
        <v/>
      </c>
      <c r="T26" s="3" t="str">
        <f t="shared" si="3"/>
        <v/>
      </c>
    </row>
    <row r="27" spans="1:20" s="1" customFormat="1" ht="23.25" customHeight="1" x14ac:dyDescent="0.2">
      <c r="A27"/>
      <c r="B27"/>
      <c r="D27" s="5" t="s">
        <v>68</v>
      </c>
      <c r="E27" s="89" t="s">
        <v>39</v>
      </c>
      <c r="F27" s="83">
        <v>5</v>
      </c>
      <c r="G27" s="88">
        <v>320</v>
      </c>
      <c r="H27" s="37"/>
      <c r="I27" s="37"/>
      <c r="J27" s="3" t="str">
        <f t="shared" si="4"/>
        <v/>
      </c>
      <c r="K27" s="3" t="str">
        <f t="shared" si="5"/>
        <v/>
      </c>
      <c r="M27" s="73" t="s">
        <v>62</v>
      </c>
      <c r="N27" s="73" t="s">
        <v>63</v>
      </c>
      <c r="O27" s="84">
        <v>4</v>
      </c>
      <c r="P27" s="87">
        <v>270</v>
      </c>
      <c r="Q27" s="39"/>
      <c r="R27" s="37"/>
      <c r="S27" s="3" t="str">
        <f t="shared" si="2"/>
        <v/>
      </c>
      <c r="T27" s="3" t="str">
        <f t="shared" si="3"/>
        <v/>
      </c>
    </row>
    <row r="28" spans="1:20" s="1" customFormat="1" ht="23.25" customHeight="1" x14ac:dyDescent="0.2">
      <c r="A28"/>
      <c r="B28"/>
      <c r="D28" s="5" t="s">
        <v>69</v>
      </c>
      <c r="E28" s="89" t="s">
        <v>70</v>
      </c>
      <c r="F28" s="83">
        <v>5</v>
      </c>
      <c r="G28" s="88">
        <v>250</v>
      </c>
      <c r="H28" s="37"/>
      <c r="I28" s="37"/>
      <c r="J28" s="3" t="str">
        <f t="shared" si="4"/>
        <v/>
      </c>
      <c r="K28" s="3" t="str">
        <f t="shared" si="5"/>
        <v/>
      </c>
      <c r="M28" s="73" t="s">
        <v>118</v>
      </c>
      <c r="N28" s="73" t="s">
        <v>102</v>
      </c>
      <c r="O28" s="84">
        <v>4</v>
      </c>
      <c r="P28" s="87">
        <v>200</v>
      </c>
      <c r="Q28" s="39"/>
      <c r="R28" s="37"/>
      <c r="S28" s="3" t="str">
        <f t="shared" si="2"/>
        <v/>
      </c>
      <c r="T28" s="3" t="str">
        <f t="shared" si="3"/>
        <v/>
      </c>
    </row>
    <row r="29" spans="1:20" s="1" customFormat="1" ht="23.25" customHeight="1" x14ac:dyDescent="0.2">
      <c r="A29"/>
      <c r="B29"/>
      <c r="D29" s="5" t="s">
        <v>35</v>
      </c>
      <c r="E29" s="89" t="s">
        <v>39</v>
      </c>
      <c r="F29" s="83">
        <v>5</v>
      </c>
      <c r="G29" s="88">
        <v>240</v>
      </c>
      <c r="H29" s="37"/>
      <c r="I29" s="37"/>
      <c r="J29" s="3" t="str">
        <f t="shared" si="4"/>
        <v/>
      </c>
      <c r="K29" s="3" t="str">
        <f t="shared" si="5"/>
        <v/>
      </c>
      <c r="M29" s="73" t="s">
        <v>62</v>
      </c>
      <c r="N29" s="73" t="s">
        <v>63</v>
      </c>
      <c r="O29" s="84">
        <v>4</v>
      </c>
      <c r="P29" s="87">
        <v>250</v>
      </c>
      <c r="Q29" s="39"/>
      <c r="R29" s="37"/>
      <c r="S29" s="3" t="str">
        <f t="shared" si="2"/>
        <v/>
      </c>
      <c r="T29" s="3" t="str">
        <f t="shared" si="3"/>
        <v/>
      </c>
    </row>
    <row r="30" spans="1:20" s="1" customFormat="1" ht="23.25" customHeight="1" x14ac:dyDescent="0.2">
      <c r="A30"/>
      <c r="B30"/>
      <c r="D30" s="5" t="s">
        <v>114</v>
      </c>
      <c r="E30" s="89" t="s">
        <v>70</v>
      </c>
      <c r="F30" s="83">
        <v>5</v>
      </c>
      <c r="G30" s="88">
        <v>200</v>
      </c>
      <c r="H30" s="37"/>
      <c r="I30" s="37"/>
      <c r="J30" s="3" t="str">
        <f t="shared" si="4"/>
        <v/>
      </c>
      <c r="K30" s="3" t="str">
        <f t="shared" si="5"/>
        <v/>
      </c>
      <c r="M30" s="73" t="s">
        <v>119</v>
      </c>
      <c r="N30" s="73" t="s">
        <v>86</v>
      </c>
      <c r="O30" s="84">
        <v>6</v>
      </c>
      <c r="P30" s="87">
        <v>250</v>
      </c>
      <c r="Q30" s="39"/>
      <c r="R30" s="37"/>
      <c r="S30" s="3" t="str">
        <f t="shared" si="2"/>
        <v/>
      </c>
      <c r="T30" s="3" t="str">
        <f t="shared" si="3"/>
        <v/>
      </c>
    </row>
    <row r="31" spans="1:20" s="1" customFormat="1" ht="23.25" customHeight="1" x14ac:dyDescent="0.2">
      <c r="A31"/>
      <c r="B31"/>
      <c r="D31" s="5" t="s">
        <v>72</v>
      </c>
      <c r="E31" s="89" t="s">
        <v>73</v>
      </c>
      <c r="F31" s="83">
        <v>10</v>
      </c>
      <c r="G31" s="88">
        <v>200</v>
      </c>
      <c r="H31" s="37"/>
      <c r="I31" s="37"/>
      <c r="J31" s="3" t="str">
        <f t="shared" si="4"/>
        <v/>
      </c>
      <c r="K31" s="3" t="str">
        <f t="shared" si="5"/>
        <v/>
      </c>
      <c r="M31" s="73" t="s">
        <v>62</v>
      </c>
      <c r="N31" s="73" t="s">
        <v>83</v>
      </c>
      <c r="O31" s="84">
        <v>5</v>
      </c>
      <c r="P31" s="87">
        <v>250</v>
      </c>
      <c r="Q31" s="39"/>
      <c r="R31" s="37"/>
      <c r="S31" s="3" t="str">
        <f t="shared" si="2"/>
        <v/>
      </c>
      <c r="T31" s="3" t="str">
        <f t="shared" si="3"/>
        <v/>
      </c>
    </row>
    <row r="32" spans="1:20" s="1" customFormat="1" ht="23.25" customHeight="1" x14ac:dyDescent="0.2">
      <c r="A32"/>
      <c r="B32"/>
      <c r="D32" s="5" t="s">
        <v>74</v>
      </c>
      <c r="E32" s="89" t="s">
        <v>39</v>
      </c>
      <c r="F32" s="86">
        <v>5</v>
      </c>
      <c r="G32" s="88">
        <v>260</v>
      </c>
      <c r="H32" s="37"/>
      <c r="I32" s="37"/>
      <c r="J32" s="3" t="str">
        <f t="shared" si="4"/>
        <v/>
      </c>
      <c r="K32" s="3" t="str">
        <f t="shared" si="5"/>
        <v/>
      </c>
      <c r="M32" s="73" t="s">
        <v>62</v>
      </c>
      <c r="N32" s="73" t="s">
        <v>63</v>
      </c>
      <c r="O32" s="84">
        <v>5</v>
      </c>
      <c r="P32" s="87">
        <v>260</v>
      </c>
      <c r="Q32" s="39"/>
      <c r="R32" s="37"/>
      <c r="S32" s="3" t="str">
        <f t="shared" si="2"/>
        <v/>
      </c>
      <c r="T32" s="3" t="str">
        <f t="shared" si="3"/>
        <v/>
      </c>
    </row>
    <row r="33" spans="1:20" s="1" customFormat="1" ht="23.25" customHeight="1" x14ac:dyDescent="0.2">
      <c r="A33"/>
      <c r="B33"/>
      <c r="D33" s="5" t="s">
        <v>113</v>
      </c>
      <c r="E33" s="89" t="s">
        <v>112</v>
      </c>
      <c r="F33" s="85" t="s">
        <v>111</v>
      </c>
      <c r="G33" s="88">
        <v>340</v>
      </c>
      <c r="H33" s="37"/>
      <c r="I33" s="37"/>
      <c r="J33" s="3" t="str">
        <f t="shared" si="4"/>
        <v/>
      </c>
      <c r="K33" s="3" t="str">
        <f t="shared" si="5"/>
        <v/>
      </c>
      <c r="L33"/>
      <c r="M33" s="73" t="s">
        <v>107</v>
      </c>
      <c r="N33" s="73" t="s">
        <v>108</v>
      </c>
      <c r="O33" s="84">
        <v>6</v>
      </c>
      <c r="P33" s="87">
        <v>350</v>
      </c>
      <c r="Q33" s="39"/>
      <c r="R33" s="37"/>
      <c r="S33" s="3" t="str">
        <f t="shared" ref="S33" si="6">IF(Q33-R33,Q33-R33,"")</f>
        <v/>
      </c>
      <c r="T33" s="3" t="str">
        <f t="shared" ref="T33" si="7">IF((Q33-R33)*P33,(Q33-R33)*P33,"")</f>
        <v/>
      </c>
    </row>
    <row r="34" spans="1:20" s="1" customFormat="1" ht="23.25" customHeight="1" x14ac:dyDescent="0.15">
      <c r="A34"/>
      <c r="B34"/>
      <c r="D34" s="54"/>
      <c r="E34" s="52"/>
      <c r="F34" s="56"/>
      <c r="G34" s="55"/>
      <c r="H34" s="37"/>
      <c r="I34" s="37"/>
      <c r="J34" s="3" t="str">
        <f t="shared" si="4"/>
        <v/>
      </c>
      <c r="K34" s="3" t="str">
        <f t="shared" si="5"/>
        <v/>
      </c>
      <c r="L34"/>
      <c r="M34" s="54"/>
      <c r="N34" s="57"/>
      <c r="O34" s="56"/>
      <c r="P34" s="55"/>
      <c r="Q34" s="40"/>
      <c r="R34" s="37"/>
      <c r="S34" s="3" t="str">
        <f t="shared" ref="S34:S44" si="8">IF(Q34-R34,Q34-R34,"")</f>
        <v/>
      </c>
      <c r="T34" s="3" t="str">
        <f t="shared" ref="T34:T44" si="9">IF((Q34-R34)*P34,(Q34-R34)*P34,"")</f>
        <v/>
      </c>
    </row>
    <row r="35" spans="1:20" ht="23.25" customHeight="1" x14ac:dyDescent="0.15">
      <c r="D35" s="54"/>
      <c r="E35" s="52"/>
      <c r="F35" s="56"/>
      <c r="G35" s="55"/>
      <c r="H35" s="37"/>
      <c r="I35" s="37"/>
      <c r="J35" s="3" t="str">
        <f t="shared" si="4"/>
        <v/>
      </c>
      <c r="K35" s="3" t="str">
        <f t="shared" si="5"/>
        <v/>
      </c>
      <c r="M35" s="54"/>
      <c r="N35" s="57"/>
      <c r="O35" s="56"/>
      <c r="P35" s="55"/>
      <c r="Q35" s="40"/>
      <c r="R35" s="37"/>
      <c r="S35" s="3" t="str">
        <f t="shared" si="8"/>
        <v/>
      </c>
      <c r="T35" s="3" t="str">
        <f t="shared" si="9"/>
        <v/>
      </c>
    </row>
    <row r="36" spans="1:20" ht="23.25" customHeight="1" x14ac:dyDescent="0.15">
      <c r="D36" s="54"/>
      <c r="E36" s="52"/>
      <c r="F36" s="56"/>
      <c r="G36" s="55"/>
      <c r="H36" s="37"/>
      <c r="I36" s="37"/>
      <c r="J36" s="3" t="str">
        <f t="shared" si="4"/>
        <v/>
      </c>
      <c r="K36" s="3" t="str">
        <f t="shared" si="5"/>
        <v/>
      </c>
      <c r="M36" s="54"/>
      <c r="N36" s="57"/>
      <c r="O36" s="56"/>
      <c r="P36" s="55"/>
      <c r="Q36" s="40"/>
      <c r="R36" s="37"/>
      <c r="S36" s="3" t="str">
        <f t="shared" si="8"/>
        <v/>
      </c>
      <c r="T36" s="3" t="str">
        <f t="shared" si="9"/>
        <v/>
      </c>
    </row>
    <row r="37" spans="1:20" ht="23.25" customHeight="1" x14ac:dyDescent="0.15">
      <c r="D37" s="54"/>
      <c r="E37" s="52"/>
      <c r="F37" s="56"/>
      <c r="G37" s="55"/>
      <c r="H37" s="37"/>
      <c r="I37" s="37"/>
      <c r="J37" s="3" t="str">
        <f t="shared" si="4"/>
        <v/>
      </c>
      <c r="K37" s="3" t="str">
        <f t="shared" si="5"/>
        <v/>
      </c>
      <c r="M37" s="54"/>
      <c r="N37" s="57"/>
      <c r="O37" s="56"/>
      <c r="P37" s="55"/>
      <c r="Q37" s="40"/>
      <c r="R37" s="37"/>
      <c r="S37" s="3" t="str">
        <f t="shared" si="8"/>
        <v/>
      </c>
      <c r="T37" s="3" t="str">
        <f t="shared" si="9"/>
        <v/>
      </c>
    </row>
    <row r="38" spans="1:20" ht="23.25" customHeight="1" x14ac:dyDescent="0.15">
      <c r="D38" s="53"/>
      <c r="E38" s="52"/>
      <c r="F38" s="56"/>
      <c r="G38" s="55"/>
      <c r="H38" s="38"/>
      <c r="I38" s="37"/>
      <c r="J38" s="3" t="str">
        <f t="shared" si="4"/>
        <v/>
      </c>
      <c r="K38" s="3" t="str">
        <f t="shared" si="5"/>
        <v/>
      </c>
      <c r="M38" s="53"/>
      <c r="N38" s="57"/>
      <c r="O38" s="56"/>
      <c r="P38" s="55"/>
      <c r="Q38" s="40"/>
      <c r="R38" s="37"/>
      <c r="S38" s="3" t="str">
        <f t="shared" si="8"/>
        <v/>
      </c>
      <c r="T38" s="3" t="str">
        <f t="shared" si="9"/>
        <v/>
      </c>
    </row>
    <row r="39" spans="1:20" ht="23.25" customHeight="1" x14ac:dyDescent="0.15">
      <c r="D39" s="53"/>
      <c r="E39" s="52"/>
      <c r="F39" s="56"/>
      <c r="G39" s="55"/>
      <c r="H39" s="38"/>
      <c r="I39" s="37"/>
      <c r="J39" s="3" t="str">
        <f t="shared" si="4"/>
        <v/>
      </c>
      <c r="K39" s="3" t="str">
        <f t="shared" si="5"/>
        <v/>
      </c>
      <c r="M39" s="53"/>
      <c r="N39" s="57"/>
      <c r="O39" s="56"/>
      <c r="P39" s="55"/>
      <c r="Q39" s="40"/>
      <c r="R39" s="37"/>
      <c r="S39" s="3" t="str">
        <f t="shared" si="8"/>
        <v/>
      </c>
      <c r="T39" s="3" t="str">
        <f t="shared" si="9"/>
        <v/>
      </c>
    </row>
    <row r="40" spans="1:20" ht="23.25" customHeight="1" x14ac:dyDescent="0.15">
      <c r="D40" s="53"/>
      <c r="E40" s="52"/>
      <c r="F40" s="56"/>
      <c r="G40" s="55"/>
      <c r="H40" s="38"/>
      <c r="I40" s="37"/>
      <c r="J40" s="3" t="str">
        <f t="shared" si="4"/>
        <v/>
      </c>
      <c r="K40" s="3" t="str">
        <f t="shared" si="5"/>
        <v/>
      </c>
      <c r="M40" s="53"/>
      <c r="N40" s="57"/>
      <c r="O40" s="56"/>
      <c r="P40" s="55"/>
      <c r="Q40" s="40"/>
      <c r="R40" s="37"/>
      <c r="S40" s="3" t="str">
        <f t="shared" si="8"/>
        <v/>
      </c>
      <c r="T40" s="3" t="str">
        <f t="shared" si="9"/>
        <v/>
      </c>
    </row>
    <row r="41" spans="1:20" ht="23.25" customHeight="1" x14ac:dyDescent="0.15">
      <c r="D41" s="53"/>
      <c r="E41" s="52"/>
      <c r="F41" s="56"/>
      <c r="G41" s="55"/>
      <c r="H41" s="37"/>
      <c r="I41" s="37"/>
      <c r="J41" s="3" t="str">
        <f t="shared" si="4"/>
        <v/>
      </c>
      <c r="K41" s="3" t="str">
        <f t="shared" si="5"/>
        <v/>
      </c>
      <c r="M41" s="53"/>
      <c r="N41" s="57"/>
      <c r="O41" s="56"/>
      <c r="P41" s="55"/>
      <c r="Q41" s="40"/>
      <c r="R41" s="37"/>
      <c r="S41" s="3" t="str">
        <f t="shared" si="8"/>
        <v/>
      </c>
      <c r="T41" s="3" t="str">
        <f t="shared" si="9"/>
        <v/>
      </c>
    </row>
    <row r="42" spans="1:20" ht="23.25" customHeight="1" x14ac:dyDescent="0.15">
      <c r="D42" s="53"/>
      <c r="E42" s="52"/>
      <c r="F42" s="51"/>
      <c r="G42" s="55"/>
      <c r="H42" s="38"/>
      <c r="I42" s="37"/>
      <c r="J42" s="3" t="str">
        <f t="shared" si="4"/>
        <v/>
      </c>
      <c r="K42" s="3" t="str">
        <f t="shared" si="5"/>
        <v/>
      </c>
      <c r="M42" s="53"/>
      <c r="N42" s="57"/>
      <c r="O42" s="56"/>
      <c r="P42" s="55"/>
      <c r="Q42" s="40"/>
      <c r="R42" s="37"/>
      <c r="S42" s="3" t="str">
        <f t="shared" si="8"/>
        <v/>
      </c>
      <c r="T42" s="3" t="str">
        <f t="shared" si="9"/>
        <v/>
      </c>
    </row>
    <row r="43" spans="1:20" ht="23.25" customHeight="1" x14ac:dyDescent="0.15">
      <c r="D43" s="53"/>
      <c r="E43" s="52"/>
      <c r="F43" s="51"/>
      <c r="G43" s="55"/>
      <c r="H43" s="37"/>
      <c r="I43" s="37"/>
      <c r="J43" s="3" t="str">
        <f t="shared" si="4"/>
        <v/>
      </c>
      <c r="K43" s="3" t="str">
        <f t="shared" si="5"/>
        <v/>
      </c>
      <c r="M43" s="53"/>
      <c r="N43" s="57"/>
      <c r="O43" s="56"/>
      <c r="P43" s="55"/>
      <c r="Q43" s="40"/>
      <c r="R43" s="37"/>
      <c r="S43" s="3" t="str">
        <f t="shared" si="8"/>
        <v/>
      </c>
      <c r="T43" s="3" t="str">
        <f t="shared" si="9"/>
        <v/>
      </c>
    </row>
    <row r="44" spans="1:20" ht="23.25" customHeight="1" x14ac:dyDescent="0.15">
      <c r="D44" s="53"/>
      <c r="E44" s="52"/>
      <c r="F44" s="51"/>
      <c r="G44" s="55"/>
      <c r="H44" s="37"/>
      <c r="I44" s="37"/>
      <c r="J44" s="3" t="str">
        <f t="shared" si="4"/>
        <v/>
      </c>
      <c r="K44" s="3" t="str">
        <f t="shared" si="5"/>
        <v/>
      </c>
      <c r="M44" s="53"/>
      <c r="N44" s="52"/>
      <c r="O44" s="56"/>
      <c r="P44" s="55"/>
      <c r="Q44" s="40"/>
      <c r="R44" s="37"/>
      <c r="S44" s="3" t="str">
        <f t="shared" si="8"/>
        <v/>
      </c>
      <c r="T44" s="3" t="str">
        <f t="shared" si="9"/>
        <v/>
      </c>
    </row>
    <row r="45" spans="1:20" ht="23.25" customHeight="1" x14ac:dyDescent="0.15">
      <c r="D45" s="53"/>
      <c r="E45" s="52"/>
      <c r="F45" s="51"/>
      <c r="G45" s="55"/>
      <c r="H45" s="37"/>
      <c r="I45" s="37"/>
      <c r="J45" s="3" t="str">
        <f t="shared" ref="J45" si="10">IF(H45-I45,H45-I45,"")</f>
        <v/>
      </c>
      <c r="K45" s="3" t="str">
        <f t="shared" ref="K45" si="11">IF((H45-I45)*G45,(H45-I45)*G45,"")</f>
        <v/>
      </c>
      <c r="M45" s="53"/>
      <c r="N45" s="52"/>
      <c r="O45" s="51"/>
      <c r="P45" s="55"/>
      <c r="Q45" s="40"/>
      <c r="R45" s="37"/>
      <c r="S45" s="3" t="str">
        <f t="shared" ref="S45" si="12">IF(Q45-R45,Q45-R45,"")</f>
        <v/>
      </c>
      <c r="T45" s="3" t="str">
        <f t="shared" ref="T45" si="13">IF((Q45-R45)*P45,(Q45-R45)*P45,"")</f>
        <v/>
      </c>
    </row>
    <row r="46" spans="1:20" ht="9" customHeight="1" x14ac:dyDescent="0.15">
      <c r="D46" s="58"/>
      <c r="E46" s="59"/>
      <c r="F46" s="50"/>
      <c r="G46" s="60"/>
      <c r="M46" s="58"/>
      <c r="N46" s="59"/>
      <c r="O46" s="50"/>
      <c r="P46" s="60"/>
    </row>
    <row r="47" spans="1:20" ht="32.25" customHeight="1" x14ac:dyDescent="0.15">
      <c r="I47" s="116" t="s">
        <v>14</v>
      </c>
      <c r="J47" s="116"/>
      <c r="K47" s="34"/>
      <c r="L47" s="1"/>
      <c r="M47" s="1"/>
      <c r="N47" s="1"/>
      <c r="O47" s="1"/>
      <c r="P47" s="1"/>
      <c r="Q47" s="1"/>
      <c r="R47" s="116" t="s">
        <v>14</v>
      </c>
      <c r="S47" s="116"/>
      <c r="T47" s="34" t="str">
        <f>IF(SUM(T21:T45),SUM(T22:T45),"")</f>
        <v/>
      </c>
    </row>
    <row r="48" spans="1:20" ht="6" customHeight="1" thickBot="1" x14ac:dyDescent="0.2"/>
    <row r="49" spans="12:18" ht="19.5" customHeight="1" x14ac:dyDescent="0.15">
      <c r="L49" s="137" t="s">
        <v>31</v>
      </c>
      <c r="M49" s="137"/>
      <c r="N49" s="137"/>
      <c r="O49" s="138" t="str">
        <f>IF(SUM(O12:P17)+SUM(K21:K45)+SUM(T21:T45),SUM(O12:P17)+SUM(K21:K45)+SUM(T21:T45),"")</f>
        <v/>
      </c>
      <c r="P49" s="139"/>
      <c r="Q49" s="140"/>
    </row>
    <row r="50" spans="12:18" ht="14.25" thickBot="1" x14ac:dyDescent="0.2">
      <c r="L50" s="137"/>
      <c r="M50" s="137"/>
      <c r="N50" s="137"/>
      <c r="O50" s="141"/>
      <c r="P50" s="142"/>
      <c r="Q50" s="143"/>
      <c r="R50" t="s">
        <v>15</v>
      </c>
    </row>
    <row r="72" spans="4:11" x14ac:dyDescent="0.15">
      <c r="D72" s="111" t="s">
        <v>14</v>
      </c>
      <c r="E72" s="109"/>
      <c r="F72" s="109"/>
      <c r="G72" s="109"/>
      <c r="H72" s="120">
        <f>SUM(K21:K44)</f>
        <v>0</v>
      </c>
      <c r="I72" s="121"/>
      <c r="J72" s="121"/>
      <c r="K72" s="20" t="s">
        <v>15</v>
      </c>
    </row>
  </sheetData>
  <mergeCells count="40">
    <mergeCell ref="R47:S47"/>
    <mergeCell ref="O9:Q9"/>
    <mergeCell ref="S9:T9"/>
    <mergeCell ref="M18:N18"/>
    <mergeCell ref="O18:P18"/>
    <mergeCell ref="L17:M17"/>
    <mergeCell ref="L12:M12"/>
    <mergeCell ref="L13:M13"/>
    <mergeCell ref="L14:M14"/>
    <mergeCell ref="O14:P14"/>
    <mergeCell ref="O17:P17"/>
    <mergeCell ref="L15:M15"/>
    <mergeCell ref="L16:M16"/>
    <mergeCell ref="L49:N50"/>
    <mergeCell ref="O49:Q50"/>
    <mergeCell ref="L11:M11"/>
    <mergeCell ref="O11:P11"/>
    <mergeCell ref="O12:P12"/>
    <mergeCell ref="O13:P13"/>
    <mergeCell ref="O15:P15"/>
    <mergeCell ref="O16:P16"/>
    <mergeCell ref="D72:G72"/>
    <mergeCell ref="H72:J72"/>
    <mergeCell ref="E11:K11"/>
    <mergeCell ref="I12:K12"/>
    <mergeCell ref="I13:K13"/>
    <mergeCell ref="C12:D14"/>
    <mergeCell ref="C11:D11"/>
    <mergeCell ref="I47:J47"/>
    <mergeCell ref="I14:K14"/>
    <mergeCell ref="I16:K16"/>
    <mergeCell ref="C15:D17"/>
    <mergeCell ref="R7:S7"/>
    <mergeCell ref="S8:T8"/>
    <mergeCell ref="D8:E8"/>
    <mergeCell ref="I8:J8"/>
    <mergeCell ref="I9:J9"/>
    <mergeCell ref="F8:H8"/>
    <mergeCell ref="F9:H9"/>
    <mergeCell ref="O8:R8"/>
  </mergeCells>
  <phoneticPr fontId="1"/>
  <pageMargins left="0" right="0" top="0" bottom="0" header="0" footer="0"/>
  <pageSetup paperSize="13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2"/>
  <sheetViews>
    <sheetView view="pageBreakPreview" zoomScale="80" zoomScaleNormal="100" zoomScaleSheetLayoutView="80" workbookViewId="0">
      <selection activeCell="H15" sqref="H15"/>
    </sheetView>
  </sheetViews>
  <sheetFormatPr defaultRowHeight="13.5" x14ac:dyDescent="0.15"/>
  <cols>
    <col min="1" max="1" width="3.625" customWidth="1"/>
    <col min="2" max="2" width="4.25" customWidth="1"/>
    <col min="3" max="3" width="1.625" customWidth="1"/>
    <col min="4" max="4" width="16.125" customWidth="1"/>
    <col min="5" max="5" width="6.875" customWidth="1"/>
    <col min="6" max="6" width="5.375" customWidth="1"/>
    <col min="7" max="7" width="8.5" customWidth="1"/>
    <col min="8" max="9" width="4.75" customWidth="1"/>
    <col min="10" max="10" width="6.75" customWidth="1"/>
    <col min="11" max="11" width="7.375" customWidth="1"/>
    <col min="12" max="12" width="2.25" customWidth="1"/>
    <col min="13" max="13" width="16.375" customWidth="1"/>
    <col min="14" max="15" width="5.375" customWidth="1"/>
    <col min="17" max="18" width="4.875" customWidth="1"/>
    <col min="19" max="19" width="6.5" customWidth="1"/>
    <col min="20" max="20" width="7.75" customWidth="1"/>
  </cols>
  <sheetData>
    <row r="4" spans="3:20" x14ac:dyDescent="0.15">
      <c r="R4" s="14"/>
      <c r="S4" s="14"/>
      <c r="T4" s="14"/>
    </row>
    <row r="5" spans="3:20" x14ac:dyDescent="0.15">
      <c r="R5" s="14"/>
      <c r="S5" s="14"/>
      <c r="T5" s="14"/>
    </row>
    <row r="6" spans="3:20" x14ac:dyDescent="0.15">
      <c r="R6" s="14"/>
      <c r="S6" s="14"/>
      <c r="T6" s="14"/>
    </row>
    <row r="7" spans="3:20" ht="14.25" thickBot="1" x14ac:dyDescent="0.2">
      <c r="R7" s="108"/>
      <c r="S7" s="108"/>
      <c r="T7" s="93"/>
    </row>
    <row r="8" spans="3:20" ht="18.75" customHeight="1" x14ac:dyDescent="0.15">
      <c r="D8" s="111" t="s">
        <v>5</v>
      </c>
      <c r="E8" s="110"/>
      <c r="F8" s="116" t="s">
        <v>6</v>
      </c>
      <c r="G8" s="116"/>
      <c r="H8" s="116"/>
      <c r="I8" s="112" t="s">
        <v>11</v>
      </c>
      <c r="J8" s="113"/>
      <c r="K8" s="95" t="s">
        <v>8</v>
      </c>
      <c r="M8" s="95" t="s">
        <v>7</v>
      </c>
      <c r="N8" s="26"/>
      <c r="O8" s="117" t="s">
        <v>32</v>
      </c>
      <c r="P8" s="118"/>
      <c r="Q8" s="118"/>
      <c r="R8" s="119"/>
      <c r="S8" s="109" t="s">
        <v>33</v>
      </c>
      <c r="T8" s="110"/>
    </row>
    <row r="9" spans="3:20" ht="55.5" customHeight="1" thickBot="1" x14ac:dyDescent="0.25">
      <c r="D9" s="107" t="s">
        <v>122</v>
      </c>
      <c r="E9" s="99" t="s">
        <v>10</v>
      </c>
      <c r="F9" s="116"/>
      <c r="G9" s="116"/>
      <c r="H9" s="116"/>
      <c r="I9" s="114">
        <v>43070</v>
      </c>
      <c r="J9" s="115"/>
      <c r="K9" s="95" t="s">
        <v>123</v>
      </c>
      <c r="M9" s="95"/>
      <c r="N9" s="26"/>
      <c r="O9" s="148">
        <f>O49</f>
        <v>820</v>
      </c>
      <c r="P9" s="149"/>
      <c r="Q9" s="149"/>
      <c r="R9" s="35" t="s">
        <v>15</v>
      </c>
      <c r="S9" s="150"/>
      <c r="T9" s="151"/>
    </row>
    <row r="11" spans="3:20" ht="17.25" customHeight="1" x14ac:dyDescent="0.15">
      <c r="C11" s="111" t="s">
        <v>16</v>
      </c>
      <c r="D11" s="109"/>
      <c r="E11" s="116" t="s">
        <v>17</v>
      </c>
      <c r="F11" s="116"/>
      <c r="G11" s="116"/>
      <c r="H11" s="116"/>
      <c r="I11" s="116"/>
      <c r="J11" s="116"/>
      <c r="K11" s="116"/>
      <c r="L11" s="111" t="s">
        <v>30</v>
      </c>
      <c r="M11" s="110"/>
      <c r="N11" s="31" t="s">
        <v>18</v>
      </c>
      <c r="O11" s="144" t="s">
        <v>19</v>
      </c>
      <c r="P11" s="144"/>
    </row>
    <row r="12" spans="3:20" ht="22.5" customHeight="1" x14ac:dyDescent="0.15">
      <c r="C12" s="123" t="s">
        <v>20</v>
      </c>
      <c r="D12" s="124"/>
      <c r="E12" s="32" t="s">
        <v>21</v>
      </c>
      <c r="F12" s="14"/>
      <c r="G12" s="33"/>
      <c r="H12" s="33"/>
      <c r="I12" s="108" t="s">
        <v>22</v>
      </c>
      <c r="J12" s="108"/>
      <c r="K12" s="122"/>
      <c r="L12" s="155">
        <v>1500</v>
      </c>
      <c r="M12" s="156"/>
      <c r="N12" s="41"/>
      <c r="O12" s="145" t="str">
        <f>IF(L12*N12,L12*N12,"")</f>
        <v/>
      </c>
      <c r="P12" s="145"/>
      <c r="Q12" s="44"/>
    </row>
    <row r="13" spans="3:20" ht="22.5" customHeight="1" x14ac:dyDescent="0.15">
      <c r="C13" s="125"/>
      <c r="D13" s="126"/>
      <c r="E13" s="23" t="s">
        <v>23</v>
      </c>
      <c r="F13" s="7"/>
      <c r="G13" s="24"/>
      <c r="H13" s="24"/>
      <c r="I13" s="109" t="s">
        <v>24</v>
      </c>
      <c r="J13" s="109"/>
      <c r="K13" s="110"/>
      <c r="L13" s="157">
        <v>1550</v>
      </c>
      <c r="M13" s="158"/>
      <c r="N13" s="42"/>
      <c r="O13" s="145" t="str">
        <f t="shared" ref="O13:O17" si="0">IF(L13*N13,L13*N13,"")</f>
        <v/>
      </c>
      <c r="P13" s="145"/>
    </row>
    <row r="14" spans="3:20" ht="22.5" customHeight="1" x14ac:dyDescent="0.15">
      <c r="C14" s="127"/>
      <c r="D14" s="128"/>
      <c r="E14" s="28" t="s">
        <v>25</v>
      </c>
      <c r="F14" s="14"/>
      <c r="G14" s="29"/>
      <c r="H14" s="29"/>
      <c r="I14" s="108" t="s">
        <v>26</v>
      </c>
      <c r="J14" s="108"/>
      <c r="K14" s="122"/>
      <c r="L14" s="157">
        <v>1650</v>
      </c>
      <c r="M14" s="158"/>
      <c r="N14" s="43"/>
      <c r="O14" s="145" t="str">
        <f t="shared" si="0"/>
        <v/>
      </c>
      <c r="P14" s="145"/>
    </row>
    <row r="15" spans="3:20" ht="22.5" customHeight="1" x14ac:dyDescent="0.15">
      <c r="C15" s="131" t="s">
        <v>27</v>
      </c>
      <c r="D15" s="132"/>
      <c r="E15" s="25" t="s">
        <v>28</v>
      </c>
      <c r="F15" s="30"/>
      <c r="G15" s="19"/>
      <c r="H15" s="19"/>
      <c r="I15" s="19"/>
      <c r="J15" s="30"/>
      <c r="K15" s="91" t="s">
        <v>120</v>
      </c>
      <c r="L15" s="153">
        <v>1300</v>
      </c>
      <c r="M15" s="159"/>
      <c r="N15" s="92"/>
      <c r="O15" s="146" t="str">
        <f t="shared" si="0"/>
        <v/>
      </c>
      <c r="P15" s="147"/>
    </row>
    <row r="16" spans="3:20" ht="22.5" customHeight="1" x14ac:dyDescent="0.15">
      <c r="C16" s="133"/>
      <c r="D16" s="134"/>
      <c r="E16" s="98"/>
      <c r="F16" s="22"/>
      <c r="G16" s="21"/>
      <c r="H16" s="21"/>
      <c r="I16" s="129" t="s">
        <v>121</v>
      </c>
      <c r="J16" s="129"/>
      <c r="K16" s="130"/>
      <c r="L16" s="160">
        <v>1240</v>
      </c>
      <c r="M16" s="161"/>
      <c r="N16" s="90"/>
      <c r="O16" s="146" t="str">
        <f t="shared" si="0"/>
        <v/>
      </c>
      <c r="P16" s="147"/>
    </row>
    <row r="17" spans="1:20" ht="22.5" customHeight="1" x14ac:dyDescent="0.15">
      <c r="B17" s="96"/>
      <c r="C17" s="135"/>
      <c r="D17" s="136"/>
      <c r="E17" s="10" t="s">
        <v>40</v>
      </c>
      <c r="F17" s="94"/>
      <c r="G17" s="11"/>
      <c r="H17" s="7"/>
      <c r="I17" s="7"/>
      <c r="J17" s="11"/>
      <c r="K17" s="6"/>
      <c r="L17" s="153">
        <v>950</v>
      </c>
      <c r="M17" s="154"/>
      <c r="N17" s="37"/>
      <c r="O17" s="145" t="str">
        <f t="shared" si="0"/>
        <v/>
      </c>
      <c r="P17" s="145"/>
    </row>
    <row r="18" spans="1:20" ht="21.75" customHeight="1" x14ac:dyDescent="0.15">
      <c r="B18" s="96"/>
      <c r="D18" s="1"/>
      <c r="E18" s="1"/>
      <c r="F18" s="1"/>
      <c r="G18" s="1"/>
      <c r="H18" s="1"/>
      <c r="I18" s="1"/>
      <c r="J18" s="1"/>
      <c r="M18" s="152" t="s">
        <v>14</v>
      </c>
      <c r="N18" s="152"/>
      <c r="O18" s="146">
        <f>SUM(O12:P17)</f>
        <v>0</v>
      </c>
      <c r="P18" s="147"/>
    </row>
    <row r="19" spans="1:20" x14ac:dyDescent="0.15">
      <c r="L19" s="1"/>
    </row>
    <row r="20" spans="1:20" s="1" customFormat="1" ht="15.75" customHeight="1" x14ac:dyDescent="0.15">
      <c r="B20"/>
      <c r="D20" s="16" t="s">
        <v>0</v>
      </c>
      <c r="E20" s="16" t="s">
        <v>1</v>
      </c>
      <c r="F20" s="16" t="s">
        <v>2</v>
      </c>
      <c r="G20" s="16" t="s">
        <v>3</v>
      </c>
      <c r="H20" s="17" t="s">
        <v>4</v>
      </c>
      <c r="I20" s="18" t="s">
        <v>13</v>
      </c>
      <c r="J20" s="3" t="s">
        <v>12</v>
      </c>
      <c r="K20" s="95" t="s">
        <v>9</v>
      </c>
      <c r="M20" s="16" t="s">
        <v>0</v>
      </c>
      <c r="N20" s="16" t="s">
        <v>1</v>
      </c>
      <c r="O20" s="16" t="s">
        <v>2</v>
      </c>
      <c r="P20" s="16" t="s">
        <v>3</v>
      </c>
      <c r="Q20" s="17" t="s">
        <v>4</v>
      </c>
      <c r="R20" s="18" t="s">
        <v>13</v>
      </c>
      <c r="S20" s="3" t="s">
        <v>12</v>
      </c>
      <c r="T20" s="95" t="s">
        <v>9</v>
      </c>
    </row>
    <row r="21" spans="1:20" s="1" customFormat="1" ht="23.25" customHeight="1" x14ac:dyDescent="0.2">
      <c r="B21"/>
      <c r="D21" s="5" t="s">
        <v>34</v>
      </c>
      <c r="E21" s="81" t="s">
        <v>60</v>
      </c>
      <c r="F21" s="86">
        <v>5</v>
      </c>
      <c r="G21" s="88">
        <v>190</v>
      </c>
      <c r="H21" s="36">
        <v>1</v>
      </c>
      <c r="I21" s="37"/>
      <c r="J21" s="3">
        <f>IF(H21-I21,H21-I21,"")</f>
        <v>1</v>
      </c>
      <c r="K21" s="3">
        <f>IF((H21-I21)*G21,(H21-I21)*G21,"")</f>
        <v>190</v>
      </c>
      <c r="M21" s="73" t="s">
        <v>115</v>
      </c>
      <c r="N21" s="73" t="s">
        <v>60</v>
      </c>
      <c r="O21" s="83">
        <v>6</v>
      </c>
      <c r="P21" s="87">
        <v>210</v>
      </c>
      <c r="Q21" s="39"/>
      <c r="R21" s="37"/>
      <c r="S21" s="3" t="str">
        <f t="shared" ref="S21:S45" si="1">IF(Q21-R21,Q21-R21,"")</f>
        <v/>
      </c>
      <c r="T21" s="3" t="str">
        <f t="shared" ref="T21:T45" si="2">IF((Q21-R21)*P21,(Q21-R21)*P21,"")</f>
        <v/>
      </c>
    </row>
    <row r="22" spans="1:20" s="1" customFormat="1" ht="23.25" customHeight="1" x14ac:dyDescent="0.2">
      <c r="B22"/>
      <c r="D22" s="5" t="s">
        <v>61</v>
      </c>
      <c r="E22" s="89" t="s">
        <v>60</v>
      </c>
      <c r="F22" s="86">
        <v>5</v>
      </c>
      <c r="G22" s="88">
        <v>170</v>
      </c>
      <c r="H22" s="37"/>
      <c r="I22" s="37"/>
      <c r="J22" s="3" t="str">
        <f t="shared" ref="J22:J45" si="3">IF(H22-I22,H22-I22,"")</f>
        <v/>
      </c>
      <c r="K22" s="3" t="str">
        <f t="shared" ref="K22:K45" si="4">IF((H22-I22)*G22,(H22-I22)*G22,"")</f>
        <v/>
      </c>
      <c r="M22" s="73" t="s">
        <v>97</v>
      </c>
      <c r="N22" s="73" t="s">
        <v>39</v>
      </c>
      <c r="O22" s="83">
        <v>5</v>
      </c>
      <c r="P22" s="87">
        <v>210</v>
      </c>
      <c r="Q22" s="39"/>
      <c r="R22" s="37"/>
      <c r="S22" s="3" t="str">
        <f t="shared" si="1"/>
        <v/>
      </c>
      <c r="T22" s="3" t="str">
        <f t="shared" si="2"/>
        <v/>
      </c>
    </row>
    <row r="23" spans="1:20" s="1" customFormat="1" ht="23.25" customHeight="1" x14ac:dyDescent="0.2">
      <c r="B23"/>
      <c r="D23" s="5" t="s">
        <v>62</v>
      </c>
      <c r="E23" s="89" t="s">
        <v>63</v>
      </c>
      <c r="F23" s="86">
        <v>4</v>
      </c>
      <c r="G23" s="88">
        <v>250</v>
      </c>
      <c r="H23" s="37"/>
      <c r="I23" s="37"/>
      <c r="J23" s="3" t="str">
        <f t="shared" si="3"/>
        <v/>
      </c>
      <c r="K23" s="3" t="str">
        <f t="shared" si="4"/>
        <v/>
      </c>
      <c r="M23" s="73" t="s">
        <v>117</v>
      </c>
      <c r="N23" s="73" t="s">
        <v>116</v>
      </c>
      <c r="O23" s="82" t="s">
        <v>111</v>
      </c>
      <c r="P23" s="87">
        <v>190</v>
      </c>
      <c r="Q23" s="39"/>
      <c r="R23" s="37"/>
      <c r="S23" s="3" t="str">
        <f t="shared" si="1"/>
        <v/>
      </c>
      <c r="T23" s="3" t="str">
        <f t="shared" si="2"/>
        <v/>
      </c>
    </row>
    <row r="24" spans="1:20" s="1" customFormat="1" ht="23.25" customHeight="1" x14ac:dyDescent="0.2">
      <c r="B24"/>
      <c r="D24" s="5" t="s">
        <v>64</v>
      </c>
      <c r="E24" s="89" t="s">
        <v>65</v>
      </c>
      <c r="F24" s="86">
        <v>4</v>
      </c>
      <c r="G24" s="88">
        <v>210</v>
      </c>
      <c r="H24" s="37"/>
      <c r="I24" s="37"/>
      <c r="J24" s="3" t="str">
        <f t="shared" si="3"/>
        <v/>
      </c>
      <c r="K24" s="3" t="str">
        <f t="shared" si="4"/>
        <v/>
      </c>
      <c r="M24" s="73" t="s">
        <v>101</v>
      </c>
      <c r="N24" s="73" t="s">
        <v>102</v>
      </c>
      <c r="O24" s="84">
        <v>4</v>
      </c>
      <c r="P24" s="87">
        <v>200</v>
      </c>
      <c r="Q24" s="39"/>
      <c r="R24" s="37"/>
      <c r="S24" s="3" t="str">
        <f t="shared" si="1"/>
        <v/>
      </c>
      <c r="T24" s="3" t="str">
        <f t="shared" si="2"/>
        <v/>
      </c>
    </row>
    <row r="25" spans="1:20" s="1" customFormat="1" ht="23.25" customHeight="1" x14ac:dyDescent="0.2">
      <c r="B25"/>
      <c r="D25" s="5" t="s">
        <v>66</v>
      </c>
      <c r="E25" s="89" t="s">
        <v>39</v>
      </c>
      <c r="F25" s="86">
        <v>4</v>
      </c>
      <c r="G25" s="88">
        <v>180</v>
      </c>
      <c r="H25" s="37">
        <v>1</v>
      </c>
      <c r="I25" s="37"/>
      <c r="J25" s="3">
        <f t="shared" si="3"/>
        <v>1</v>
      </c>
      <c r="K25" s="3">
        <f t="shared" si="4"/>
        <v>180</v>
      </c>
      <c r="M25" s="73" t="s">
        <v>103</v>
      </c>
      <c r="N25" s="73" t="s">
        <v>60</v>
      </c>
      <c r="O25" s="84">
        <v>5</v>
      </c>
      <c r="P25" s="87">
        <v>280</v>
      </c>
      <c r="Q25" s="39"/>
      <c r="R25" s="37"/>
      <c r="S25" s="3" t="str">
        <f t="shared" si="1"/>
        <v/>
      </c>
      <c r="T25" s="3" t="str">
        <f t="shared" si="2"/>
        <v/>
      </c>
    </row>
    <row r="26" spans="1:20" s="1" customFormat="1" ht="23.25" customHeight="1" x14ac:dyDescent="0.2">
      <c r="B26"/>
      <c r="D26" s="5" t="s">
        <v>67</v>
      </c>
      <c r="E26" s="89" t="s">
        <v>39</v>
      </c>
      <c r="F26" s="83">
        <v>5</v>
      </c>
      <c r="G26" s="88">
        <v>250</v>
      </c>
      <c r="H26" s="37"/>
      <c r="I26" s="37"/>
      <c r="J26" s="3" t="str">
        <f t="shared" si="3"/>
        <v/>
      </c>
      <c r="K26" s="3" t="str">
        <f t="shared" si="4"/>
        <v/>
      </c>
      <c r="M26" s="73" t="s">
        <v>104</v>
      </c>
      <c r="N26" s="73" t="s">
        <v>60</v>
      </c>
      <c r="O26" s="84">
        <v>5</v>
      </c>
      <c r="P26" s="87">
        <v>250</v>
      </c>
      <c r="Q26" s="39"/>
      <c r="R26" s="37"/>
      <c r="S26" s="3" t="str">
        <f t="shared" si="1"/>
        <v/>
      </c>
      <c r="T26" s="3" t="str">
        <f t="shared" si="2"/>
        <v/>
      </c>
    </row>
    <row r="27" spans="1:20" s="1" customFormat="1" ht="23.25" customHeight="1" x14ac:dyDescent="0.2">
      <c r="A27"/>
      <c r="B27"/>
      <c r="D27" s="5" t="s">
        <v>68</v>
      </c>
      <c r="E27" s="89" t="s">
        <v>39</v>
      </c>
      <c r="F27" s="83">
        <v>5</v>
      </c>
      <c r="G27" s="88">
        <v>320</v>
      </c>
      <c r="H27" s="37"/>
      <c r="I27" s="37"/>
      <c r="J27" s="3" t="str">
        <f t="shared" si="3"/>
        <v/>
      </c>
      <c r="K27" s="3" t="str">
        <f t="shared" si="4"/>
        <v/>
      </c>
      <c r="M27" s="73" t="s">
        <v>62</v>
      </c>
      <c r="N27" s="73" t="s">
        <v>63</v>
      </c>
      <c r="O27" s="84">
        <v>4</v>
      </c>
      <c r="P27" s="87">
        <v>270</v>
      </c>
      <c r="Q27" s="39"/>
      <c r="R27" s="37"/>
      <c r="S27" s="3" t="str">
        <f t="shared" si="1"/>
        <v/>
      </c>
      <c r="T27" s="3" t="str">
        <f t="shared" si="2"/>
        <v/>
      </c>
    </row>
    <row r="28" spans="1:20" s="1" customFormat="1" ht="23.25" customHeight="1" x14ac:dyDescent="0.2">
      <c r="A28"/>
      <c r="B28"/>
      <c r="D28" s="5" t="s">
        <v>69</v>
      </c>
      <c r="E28" s="89" t="s">
        <v>60</v>
      </c>
      <c r="F28" s="83">
        <v>5</v>
      </c>
      <c r="G28" s="88">
        <v>250</v>
      </c>
      <c r="H28" s="37"/>
      <c r="I28" s="37"/>
      <c r="J28" s="3" t="str">
        <f t="shared" si="3"/>
        <v/>
      </c>
      <c r="K28" s="3" t="str">
        <f t="shared" si="4"/>
        <v/>
      </c>
      <c r="M28" s="73" t="s">
        <v>118</v>
      </c>
      <c r="N28" s="73" t="s">
        <v>102</v>
      </c>
      <c r="O28" s="84">
        <v>4</v>
      </c>
      <c r="P28" s="87">
        <v>200</v>
      </c>
      <c r="Q28" s="39"/>
      <c r="R28" s="37"/>
      <c r="S28" s="3" t="str">
        <f t="shared" si="1"/>
        <v/>
      </c>
      <c r="T28" s="3" t="str">
        <f t="shared" si="2"/>
        <v/>
      </c>
    </row>
    <row r="29" spans="1:20" s="1" customFormat="1" ht="23.25" customHeight="1" x14ac:dyDescent="0.2">
      <c r="A29"/>
      <c r="B29"/>
      <c r="D29" s="5" t="s">
        <v>35</v>
      </c>
      <c r="E29" s="89" t="s">
        <v>39</v>
      </c>
      <c r="F29" s="83">
        <v>5</v>
      </c>
      <c r="G29" s="88">
        <v>240</v>
      </c>
      <c r="H29" s="37"/>
      <c r="I29" s="37"/>
      <c r="J29" s="3" t="str">
        <f t="shared" si="3"/>
        <v/>
      </c>
      <c r="K29" s="3" t="str">
        <f t="shared" si="4"/>
        <v/>
      </c>
      <c r="M29" s="73" t="s">
        <v>62</v>
      </c>
      <c r="N29" s="73" t="s">
        <v>63</v>
      </c>
      <c r="O29" s="84">
        <v>4</v>
      </c>
      <c r="P29" s="87">
        <v>250</v>
      </c>
      <c r="Q29" s="39"/>
      <c r="R29" s="37"/>
      <c r="S29" s="3" t="str">
        <f t="shared" si="1"/>
        <v/>
      </c>
      <c r="T29" s="3" t="str">
        <f t="shared" si="2"/>
        <v/>
      </c>
    </row>
    <row r="30" spans="1:20" s="1" customFormat="1" ht="23.25" customHeight="1" x14ac:dyDescent="0.2">
      <c r="A30"/>
      <c r="B30"/>
      <c r="D30" s="5" t="s">
        <v>114</v>
      </c>
      <c r="E30" s="89" t="s">
        <v>60</v>
      </c>
      <c r="F30" s="83">
        <v>5</v>
      </c>
      <c r="G30" s="88">
        <v>200</v>
      </c>
      <c r="H30" s="37"/>
      <c r="I30" s="37"/>
      <c r="J30" s="3" t="str">
        <f t="shared" si="3"/>
        <v/>
      </c>
      <c r="K30" s="3" t="str">
        <f t="shared" si="4"/>
        <v/>
      </c>
      <c r="M30" s="73" t="s">
        <v>119</v>
      </c>
      <c r="N30" s="73" t="s">
        <v>60</v>
      </c>
      <c r="O30" s="84">
        <v>6</v>
      </c>
      <c r="P30" s="87">
        <v>250</v>
      </c>
      <c r="Q30" s="39">
        <v>1</v>
      </c>
      <c r="R30" s="37"/>
      <c r="S30" s="3">
        <f t="shared" si="1"/>
        <v>1</v>
      </c>
      <c r="T30" s="3">
        <f t="shared" si="2"/>
        <v>250</v>
      </c>
    </row>
    <row r="31" spans="1:20" s="1" customFormat="1" ht="23.25" customHeight="1" x14ac:dyDescent="0.2">
      <c r="A31"/>
      <c r="B31"/>
      <c r="D31" s="5" t="s">
        <v>72</v>
      </c>
      <c r="E31" s="89" t="s">
        <v>73</v>
      </c>
      <c r="F31" s="83">
        <v>10</v>
      </c>
      <c r="G31" s="88">
        <v>200</v>
      </c>
      <c r="H31" s="37">
        <v>1</v>
      </c>
      <c r="I31" s="37"/>
      <c r="J31" s="3">
        <f t="shared" si="3"/>
        <v>1</v>
      </c>
      <c r="K31" s="3">
        <f t="shared" si="4"/>
        <v>200</v>
      </c>
      <c r="M31" s="73" t="s">
        <v>62</v>
      </c>
      <c r="N31" s="73" t="s">
        <v>39</v>
      </c>
      <c r="O31" s="84">
        <v>5</v>
      </c>
      <c r="P31" s="87">
        <v>250</v>
      </c>
      <c r="Q31" s="39"/>
      <c r="R31" s="37"/>
      <c r="S31" s="3" t="str">
        <f t="shared" si="1"/>
        <v/>
      </c>
      <c r="T31" s="3" t="str">
        <f t="shared" si="2"/>
        <v/>
      </c>
    </row>
    <row r="32" spans="1:20" s="1" customFormat="1" ht="23.25" customHeight="1" x14ac:dyDescent="0.2">
      <c r="A32"/>
      <c r="B32"/>
      <c r="D32" s="5" t="s">
        <v>74</v>
      </c>
      <c r="E32" s="89" t="s">
        <v>39</v>
      </c>
      <c r="F32" s="86">
        <v>5</v>
      </c>
      <c r="G32" s="88">
        <v>260</v>
      </c>
      <c r="H32" s="37"/>
      <c r="I32" s="37"/>
      <c r="J32" s="3" t="str">
        <f t="shared" si="3"/>
        <v/>
      </c>
      <c r="K32" s="3" t="str">
        <f t="shared" si="4"/>
        <v/>
      </c>
      <c r="M32" s="73" t="s">
        <v>62</v>
      </c>
      <c r="N32" s="73" t="s">
        <v>63</v>
      </c>
      <c r="O32" s="84">
        <v>5</v>
      </c>
      <c r="P32" s="87">
        <v>260</v>
      </c>
      <c r="Q32" s="39"/>
      <c r="R32" s="37"/>
      <c r="S32" s="3" t="str">
        <f t="shared" si="1"/>
        <v/>
      </c>
      <c r="T32" s="3" t="str">
        <f t="shared" si="2"/>
        <v/>
      </c>
    </row>
    <row r="33" spans="1:20" s="1" customFormat="1" ht="23.25" customHeight="1" x14ac:dyDescent="0.2">
      <c r="A33"/>
      <c r="B33"/>
      <c r="D33" s="5" t="s">
        <v>113</v>
      </c>
      <c r="E33" s="89" t="s">
        <v>112</v>
      </c>
      <c r="F33" s="85" t="s">
        <v>111</v>
      </c>
      <c r="G33" s="88">
        <v>340</v>
      </c>
      <c r="H33" s="37"/>
      <c r="I33" s="37"/>
      <c r="J33" s="3" t="str">
        <f t="shared" si="3"/>
        <v/>
      </c>
      <c r="K33" s="3" t="str">
        <f t="shared" si="4"/>
        <v/>
      </c>
      <c r="L33"/>
      <c r="M33" s="73" t="s">
        <v>107</v>
      </c>
      <c r="N33" s="73" t="s">
        <v>79</v>
      </c>
      <c r="O33" s="84">
        <v>6</v>
      </c>
      <c r="P33" s="87">
        <v>350</v>
      </c>
      <c r="Q33" s="39"/>
      <c r="R33" s="37"/>
      <c r="S33" s="3" t="str">
        <f t="shared" si="1"/>
        <v/>
      </c>
      <c r="T33" s="3" t="str">
        <f t="shared" si="2"/>
        <v/>
      </c>
    </row>
    <row r="34" spans="1:20" s="1" customFormat="1" ht="23.25" customHeight="1" x14ac:dyDescent="0.15">
      <c r="A34"/>
      <c r="B34"/>
      <c r="D34" s="54"/>
      <c r="E34" s="97"/>
      <c r="F34" s="56"/>
      <c r="G34" s="55"/>
      <c r="H34" s="37"/>
      <c r="I34" s="37"/>
      <c r="J34" s="3" t="str">
        <f t="shared" si="3"/>
        <v/>
      </c>
      <c r="K34" s="3" t="str">
        <f t="shared" si="4"/>
        <v/>
      </c>
      <c r="L34"/>
      <c r="M34" s="54"/>
      <c r="N34" s="57"/>
      <c r="O34" s="56"/>
      <c r="P34" s="55"/>
      <c r="Q34" s="40"/>
      <c r="R34" s="37"/>
      <c r="S34" s="3" t="str">
        <f t="shared" si="1"/>
        <v/>
      </c>
      <c r="T34" s="3" t="str">
        <f t="shared" si="2"/>
        <v/>
      </c>
    </row>
    <row r="35" spans="1:20" ht="23.25" customHeight="1" x14ac:dyDescent="0.15">
      <c r="D35" s="54"/>
      <c r="E35" s="97"/>
      <c r="F35" s="56"/>
      <c r="G35" s="55"/>
      <c r="H35" s="37"/>
      <c r="I35" s="37"/>
      <c r="J35" s="3" t="str">
        <f t="shared" si="3"/>
        <v/>
      </c>
      <c r="K35" s="3" t="str">
        <f t="shared" si="4"/>
        <v/>
      </c>
      <c r="M35" s="54"/>
      <c r="N35" s="57"/>
      <c r="O35" s="56"/>
      <c r="P35" s="55"/>
      <c r="Q35" s="40"/>
      <c r="R35" s="37"/>
      <c r="S35" s="3" t="str">
        <f t="shared" si="1"/>
        <v/>
      </c>
      <c r="T35" s="3" t="str">
        <f t="shared" si="2"/>
        <v/>
      </c>
    </row>
    <row r="36" spans="1:20" ht="23.25" customHeight="1" x14ac:dyDescent="0.15">
      <c r="D36" s="54"/>
      <c r="E36" s="97"/>
      <c r="F36" s="56"/>
      <c r="G36" s="55"/>
      <c r="H36" s="37"/>
      <c r="I36" s="37"/>
      <c r="J36" s="3" t="str">
        <f t="shared" si="3"/>
        <v/>
      </c>
      <c r="K36" s="3" t="str">
        <f t="shared" si="4"/>
        <v/>
      </c>
      <c r="M36" s="54"/>
      <c r="N36" s="57"/>
      <c r="O36" s="56"/>
      <c r="P36" s="55"/>
      <c r="Q36" s="40"/>
      <c r="R36" s="37"/>
      <c r="S36" s="3" t="str">
        <f t="shared" si="1"/>
        <v/>
      </c>
      <c r="T36" s="3" t="str">
        <f t="shared" si="2"/>
        <v/>
      </c>
    </row>
    <row r="37" spans="1:20" ht="23.25" customHeight="1" x14ac:dyDescent="0.15">
      <c r="D37" s="54"/>
      <c r="E37" s="97"/>
      <c r="F37" s="56"/>
      <c r="G37" s="55"/>
      <c r="H37" s="37"/>
      <c r="I37" s="37"/>
      <c r="J37" s="3" t="str">
        <f t="shared" si="3"/>
        <v/>
      </c>
      <c r="K37" s="3" t="str">
        <f t="shared" si="4"/>
        <v/>
      </c>
      <c r="M37" s="54"/>
      <c r="N37" s="57"/>
      <c r="O37" s="56"/>
      <c r="P37" s="55"/>
      <c r="Q37" s="40"/>
      <c r="R37" s="37"/>
      <c r="S37" s="3" t="str">
        <f t="shared" si="1"/>
        <v/>
      </c>
      <c r="T37" s="3" t="str">
        <f t="shared" si="2"/>
        <v/>
      </c>
    </row>
    <row r="38" spans="1:20" ht="23.25" customHeight="1" x14ac:dyDescent="0.15">
      <c r="D38" s="53"/>
      <c r="E38" s="97"/>
      <c r="F38" s="56"/>
      <c r="G38" s="55"/>
      <c r="H38" s="38"/>
      <c r="I38" s="37"/>
      <c r="J38" s="3" t="str">
        <f t="shared" si="3"/>
        <v/>
      </c>
      <c r="K38" s="3" t="str">
        <f t="shared" si="4"/>
        <v/>
      </c>
      <c r="M38" s="53"/>
      <c r="N38" s="57"/>
      <c r="O38" s="56"/>
      <c r="P38" s="55"/>
      <c r="Q38" s="40"/>
      <c r="R38" s="37"/>
      <c r="S38" s="3" t="str">
        <f t="shared" si="1"/>
        <v/>
      </c>
      <c r="T38" s="3" t="str">
        <f t="shared" si="2"/>
        <v/>
      </c>
    </row>
    <row r="39" spans="1:20" ht="23.25" customHeight="1" x14ac:dyDescent="0.15">
      <c r="D39" s="53"/>
      <c r="E39" s="97"/>
      <c r="F39" s="56"/>
      <c r="G39" s="55"/>
      <c r="H39" s="38"/>
      <c r="I39" s="37"/>
      <c r="J39" s="3" t="str">
        <f t="shared" si="3"/>
        <v/>
      </c>
      <c r="K39" s="3" t="str">
        <f t="shared" si="4"/>
        <v/>
      </c>
      <c r="M39" s="53"/>
      <c r="N39" s="57"/>
      <c r="O39" s="56"/>
      <c r="P39" s="55"/>
      <c r="Q39" s="40"/>
      <c r="R39" s="37"/>
      <c r="S39" s="3" t="str">
        <f t="shared" si="1"/>
        <v/>
      </c>
      <c r="T39" s="3" t="str">
        <f t="shared" si="2"/>
        <v/>
      </c>
    </row>
    <row r="40" spans="1:20" ht="23.25" customHeight="1" x14ac:dyDescent="0.15">
      <c r="D40" s="53"/>
      <c r="E40" s="97"/>
      <c r="F40" s="56"/>
      <c r="G40" s="55"/>
      <c r="H40" s="38"/>
      <c r="I40" s="37"/>
      <c r="J40" s="3" t="str">
        <f t="shared" si="3"/>
        <v/>
      </c>
      <c r="K40" s="3" t="str">
        <f t="shared" si="4"/>
        <v/>
      </c>
      <c r="M40" s="53"/>
      <c r="N40" s="57"/>
      <c r="O40" s="56"/>
      <c r="P40" s="55"/>
      <c r="Q40" s="40"/>
      <c r="R40" s="37"/>
      <c r="S40" s="3" t="str">
        <f t="shared" si="1"/>
        <v/>
      </c>
      <c r="T40" s="3" t="str">
        <f t="shared" si="2"/>
        <v/>
      </c>
    </row>
    <row r="41" spans="1:20" ht="23.25" customHeight="1" x14ac:dyDescent="0.15">
      <c r="D41" s="53"/>
      <c r="E41" s="97"/>
      <c r="F41" s="56"/>
      <c r="G41" s="55"/>
      <c r="H41" s="37"/>
      <c r="I41" s="37"/>
      <c r="J41" s="3" t="str">
        <f t="shared" si="3"/>
        <v/>
      </c>
      <c r="K41" s="3" t="str">
        <f t="shared" si="4"/>
        <v/>
      </c>
      <c r="M41" s="53"/>
      <c r="N41" s="57"/>
      <c r="O41" s="56"/>
      <c r="P41" s="55"/>
      <c r="Q41" s="40"/>
      <c r="R41" s="37"/>
      <c r="S41" s="3" t="str">
        <f t="shared" si="1"/>
        <v/>
      </c>
      <c r="T41" s="3" t="str">
        <f t="shared" si="2"/>
        <v/>
      </c>
    </row>
    <row r="42" spans="1:20" ht="23.25" customHeight="1" x14ac:dyDescent="0.15">
      <c r="D42" s="53"/>
      <c r="E42" s="97"/>
      <c r="F42" s="95"/>
      <c r="G42" s="55"/>
      <c r="H42" s="38"/>
      <c r="I42" s="37"/>
      <c r="J42" s="3" t="str">
        <f t="shared" si="3"/>
        <v/>
      </c>
      <c r="K42" s="3" t="str">
        <f t="shared" si="4"/>
        <v/>
      </c>
      <c r="M42" s="53"/>
      <c r="N42" s="57"/>
      <c r="O42" s="56"/>
      <c r="P42" s="55"/>
      <c r="Q42" s="40"/>
      <c r="R42" s="37"/>
      <c r="S42" s="3" t="str">
        <f t="shared" si="1"/>
        <v/>
      </c>
      <c r="T42" s="3" t="str">
        <f t="shared" si="2"/>
        <v/>
      </c>
    </row>
    <row r="43" spans="1:20" ht="23.25" customHeight="1" x14ac:dyDescent="0.15">
      <c r="D43" s="53"/>
      <c r="E43" s="97"/>
      <c r="F43" s="95"/>
      <c r="G43" s="55"/>
      <c r="H43" s="37"/>
      <c r="I43" s="37"/>
      <c r="J43" s="3" t="str">
        <f t="shared" si="3"/>
        <v/>
      </c>
      <c r="K43" s="3" t="str">
        <f t="shared" si="4"/>
        <v/>
      </c>
      <c r="M43" s="53"/>
      <c r="N43" s="57"/>
      <c r="O43" s="56"/>
      <c r="P43" s="55"/>
      <c r="Q43" s="40"/>
      <c r="R43" s="37"/>
      <c r="S43" s="3" t="str">
        <f t="shared" si="1"/>
        <v/>
      </c>
      <c r="T43" s="3" t="str">
        <f t="shared" si="2"/>
        <v/>
      </c>
    </row>
    <row r="44" spans="1:20" ht="23.25" customHeight="1" x14ac:dyDescent="0.15">
      <c r="D44" s="53"/>
      <c r="E44" s="97"/>
      <c r="F44" s="95"/>
      <c r="G44" s="55"/>
      <c r="H44" s="37"/>
      <c r="I44" s="37"/>
      <c r="J44" s="3" t="str">
        <f t="shared" si="3"/>
        <v/>
      </c>
      <c r="K44" s="3" t="str">
        <f t="shared" si="4"/>
        <v/>
      </c>
      <c r="M44" s="53"/>
      <c r="N44" s="97"/>
      <c r="O44" s="56"/>
      <c r="P44" s="55"/>
      <c r="Q44" s="40"/>
      <c r="R44" s="37"/>
      <c r="S44" s="3" t="str">
        <f t="shared" si="1"/>
        <v/>
      </c>
      <c r="T44" s="3" t="str">
        <f t="shared" si="2"/>
        <v/>
      </c>
    </row>
    <row r="45" spans="1:20" ht="23.25" customHeight="1" x14ac:dyDescent="0.15">
      <c r="D45" s="53"/>
      <c r="E45" s="97"/>
      <c r="F45" s="95"/>
      <c r="G45" s="55"/>
      <c r="H45" s="37"/>
      <c r="I45" s="37"/>
      <c r="J45" s="3" t="str">
        <f t="shared" si="3"/>
        <v/>
      </c>
      <c r="K45" s="3" t="str">
        <f t="shared" si="4"/>
        <v/>
      </c>
      <c r="M45" s="53"/>
      <c r="N45" s="97"/>
      <c r="O45" s="95"/>
      <c r="P45" s="55"/>
      <c r="Q45" s="40"/>
      <c r="R45" s="37"/>
      <c r="S45" s="3" t="str">
        <f t="shared" si="1"/>
        <v/>
      </c>
      <c r="T45" s="3" t="str">
        <f t="shared" si="2"/>
        <v/>
      </c>
    </row>
    <row r="46" spans="1:20" ht="9" customHeight="1" x14ac:dyDescent="0.15">
      <c r="D46" s="58"/>
      <c r="E46" s="59"/>
      <c r="F46" s="93"/>
      <c r="G46" s="60"/>
      <c r="M46" s="58"/>
      <c r="N46" s="59"/>
      <c r="O46" s="93"/>
      <c r="P46" s="60"/>
    </row>
    <row r="47" spans="1:20" ht="32.25" customHeight="1" x14ac:dyDescent="0.15">
      <c r="I47" s="116" t="s">
        <v>14</v>
      </c>
      <c r="J47" s="116"/>
      <c r="K47" s="34"/>
      <c r="L47" s="1"/>
      <c r="M47" s="1"/>
      <c r="N47" s="1"/>
      <c r="O47" s="1"/>
      <c r="P47" s="1"/>
      <c r="Q47" s="1"/>
      <c r="R47" s="116" t="s">
        <v>14</v>
      </c>
      <c r="S47" s="116"/>
      <c r="T47" s="34">
        <f>IF(SUM(T21:T45),SUM(T22:T45),"")</f>
        <v>250</v>
      </c>
    </row>
    <row r="48" spans="1:20" ht="6" customHeight="1" thickBot="1" x14ac:dyDescent="0.2"/>
    <row r="49" spans="12:18" ht="19.5" customHeight="1" x14ac:dyDescent="0.15">
      <c r="L49" s="137" t="s">
        <v>31</v>
      </c>
      <c r="M49" s="137"/>
      <c r="N49" s="137"/>
      <c r="O49" s="138">
        <f>IF(SUM(O12:P17)+SUM(K21:K45)+SUM(T21:T45),SUM(O12:P17)+SUM(K21:K45)+SUM(T21:T45),"")</f>
        <v>820</v>
      </c>
      <c r="P49" s="139"/>
      <c r="Q49" s="140"/>
    </row>
    <row r="50" spans="12:18" ht="14.25" thickBot="1" x14ac:dyDescent="0.2">
      <c r="L50" s="137"/>
      <c r="M50" s="137"/>
      <c r="N50" s="137"/>
      <c r="O50" s="141"/>
      <c r="P50" s="142"/>
      <c r="Q50" s="143"/>
      <c r="R50" t="s">
        <v>15</v>
      </c>
    </row>
    <row r="72" spans="4:11" x14ac:dyDescent="0.15">
      <c r="D72" s="111" t="s">
        <v>14</v>
      </c>
      <c r="E72" s="109"/>
      <c r="F72" s="109"/>
      <c r="G72" s="109"/>
      <c r="H72" s="120">
        <f>SUM(K21:K44)</f>
        <v>570</v>
      </c>
      <c r="I72" s="121"/>
      <c r="J72" s="121"/>
      <c r="K72" s="20" t="s">
        <v>15</v>
      </c>
    </row>
  </sheetData>
  <mergeCells count="40">
    <mergeCell ref="R7:S7"/>
    <mergeCell ref="D8:E8"/>
    <mergeCell ref="F8:H8"/>
    <mergeCell ref="I8:J8"/>
    <mergeCell ref="O8:R8"/>
    <mergeCell ref="S8:T8"/>
    <mergeCell ref="F9:H9"/>
    <mergeCell ref="I9:J9"/>
    <mergeCell ref="O9:Q9"/>
    <mergeCell ref="S9:T9"/>
    <mergeCell ref="C11:D11"/>
    <mergeCell ref="E11:K11"/>
    <mergeCell ref="L11:M11"/>
    <mergeCell ref="O11:P11"/>
    <mergeCell ref="C12:D14"/>
    <mergeCell ref="I12:K12"/>
    <mergeCell ref="L12:M12"/>
    <mergeCell ref="O12:P12"/>
    <mergeCell ref="I13:K13"/>
    <mergeCell ref="L13:M13"/>
    <mergeCell ref="O13:P13"/>
    <mergeCell ref="I14:K14"/>
    <mergeCell ref="L14:M14"/>
    <mergeCell ref="O14:P14"/>
    <mergeCell ref="R47:S47"/>
    <mergeCell ref="L49:N50"/>
    <mergeCell ref="O49:Q50"/>
    <mergeCell ref="C15:D17"/>
    <mergeCell ref="L15:M15"/>
    <mergeCell ref="O15:P15"/>
    <mergeCell ref="I16:K16"/>
    <mergeCell ref="L16:M16"/>
    <mergeCell ref="O16:P16"/>
    <mergeCell ref="L17:M17"/>
    <mergeCell ref="O17:P17"/>
    <mergeCell ref="D72:G72"/>
    <mergeCell ref="H72:J72"/>
    <mergeCell ref="M18:N18"/>
    <mergeCell ref="O18:P18"/>
    <mergeCell ref="I47:J47"/>
  </mergeCells>
  <phoneticPr fontId="1"/>
  <pageMargins left="0" right="0" top="0" bottom="0" header="0" footer="0"/>
  <pageSetup paperSize="13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2"/>
  <sheetViews>
    <sheetView view="pageBreakPreview" topLeftCell="A3" zoomScale="80" zoomScaleNormal="100" zoomScaleSheetLayoutView="80" workbookViewId="0">
      <selection activeCell="Q31" sqref="Q31"/>
    </sheetView>
  </sheetViews>
  <sheetFormatPr defaultRowHeight="13.5" x14ac:dyDescent="0.15"/>
  <cols>
    <col min="1" max="1" width="3.625" customWidth="1"/>
    <col min="2" max="2" width="4.25" customWidth="1"/>
    <col min="3" max="3" width="1.625" customWidth="1"/>
    <col min="4" max="4" width="16.125" customWidth="1"/>
    <col min="5" max="5" width="6.875" customWidth="1"/>
    <col min="6" max="6" width="5.375" customWidth="1"/>
    <col min="7" max="7" width="8.5" customWidth="1"/>
    <col min="8" max="9" width="4.75" customWidth="1"/>
    <col min="10" max="10" width="6.75" customWidth="1"/>
    <col min="11" max="11" width="7.375" customWidth="1"/>
    <col min="12" max="12" width="2.25" customWidth="1"/>
    <col min="13" max="13" width="16.375" customWidth="1"/>
    <col min="14" max="15" width="5.375" customWidth="1"/>
    <col min="17" max="18" width="4.875" customWidth="1"/>
    <col min="19" max="19" width="6.5" customWidth="1"/>
    <col min="20" max="20" width="7.75" customWidth="1"/>
  </cols>
  <sheetData>
    <row r="4" spans="3:20" x14ac:dyDescent="0.15">
      <c r="R4" s="14"/>
      <c r="S4" s="14"/>
      <c r="T4" s="14"/>
    </row>
    <row r="5" spans="3:20" x14ac:dyDescent="0.15">
      <c r="R5" s="14"/>
      <c r="S5" s="14"/>
      <c r="T5" s="14"/>
    </row>
    <row r="6" spans="3:20" x14ac:dyDescent="0.15">
      <c r="R6" s="14"/>
      <c r="S6" s="14"/>
      <c r="T6" s="14"/>
    </row>
    <row r="7" spans="3:20" ht="14.25" thickBot="1" x14ac:dyDescent="0.2">
      <c r="R7" s="108"/>
      <c r="S7" s="108"/>
      <c r="T7" s="93"/>
    </row>
    <row r="8" spans="3:20" ht="18.75" customHeight="1" x14ac:dyDescent="0.15">
      <c r="D8" s="111" t="s">
        <v>5</v>
      </c>
      <c r="E8" s="110"/>
      <c r="F8" s="116" t="s">
        <v>6</v>
      </c>
      <c r="G8" s="116"/>
      <c r="H8" s="116"/>
      <c r="I8" s="112" t="s">
        <v>11</v>
      </c>
      <c r="J8" s="113"/>
      <c r="K8" s="95" t="s">
        <v>8</v>
      </c>
      <c r="M8" s="95" t="s">
        <v>7</v>
      </c>
      <c r="N8" s="26"/>
      <c r="O8" s="117" t="s">
        <v>32</v>
      </c>
      <c r="P8" s="118"/>
      <c r="Q8" s="118"/>
      <c r="R8" s="119"/>
      <c r="S8" s="109" t="s">
        <v>33</v>
      </c>
      <c r="T8" s="110"/>
    </row>
    <row r="9" spans="3:20" ht="55.5" customHeight="1" thickBot="1" x14ac:dyDescent="0.25">
      <c r="D9" s="107" t="s">
        <v>124</v>
      </c>
      <c r="E9" s="99" t="s">
        <v>10</v>
      </c>
      <c r="F9" s="116"/>
      <c r="G9" s="116"/>
      <c r="H9" s="116"/>
      <c r="I9" s="114">
        <v>43070</v>
      </c>
      <c r="J9" s="115"/>
      <c r="K9" s="95" t="s">
        <v>123</v>
      </c>
      <c r="M9" s="95"/>
      <c r="N9" s="26"/>
      <c r="O9" s="148">
        <f>O49</f>
        <v>1640</v>
      </c>
      <c r="P9" s="149"/>
      <c r="Q9" s="149"/>
      <c r="R9" s="35" t="s">
        <v>15</v>
      </c>
      <c r="S9" s="150"/>
      <c r="T9" s="151"/>
    </row>
    <row r="11" spans="3:20" ht="17.25" customHeight="1" x14ac:dyDescent="0.15">
      <c r="C11" s="111" t="s">
        <v>16</v>
      </c>
      <c r="D11" s="109"/>
      <c r="E11" s="116" t="s">
        <v>17</v>
      </c>
      <c r="F11" s="116"/>
      <c r="G11" s="116"/>
      <c r="H11" s="116"/>
      <c r="I11" s="116"/>
      <c r="J11" s="116"/>
      <c r="K11" s="116"/>
      <c r="L11" s="111" t="s">
        <v>30</v>
      </c>
      <c r="M11" s="110"/>
      <c r="N11" s="31" t="s">
        <v>18</v>
      </c>
      <c r="O11" s="144" t="s">
        <v>19</v>
      </c>
      <c r="P11" s="144"/>
    </row>
    <row r="12" spans="3:20" ht="22.5" customHeight="1" x14ac:dyDescent="0.15">
      <c r="C12" s="123" t="s">
        <v>20</v>
      </c>
      <c r="D12" s="124"/>
      <c r="E12" s="32" t="s">
        <v>21</v>
      </c>
      <c r="F12" s="14"/>
      <c r="G12" s="33"/>
      <c r="H12" s="33"/>
      <c r="I12" s="108" t="s">
        <v>22</v>
      </c>
      <c r="J12" s="108"/>
      <c r="K12" s="122"/>
      <c r="L12" s="155">
        <v>1500</v>
      </c>
      <c r="M12" s="156"/>
      <c r="N12" s="41"/>
      <c r="O12" s="145" t="str">
        <f>IF(L12*N12,L12*N12,"")</f>
        <v/>
      </c>
      <c r="P12" s="145"/>
      <c r="Q12" s="44"/>
    </row>
    <row r="13" spans="3:20" ht="22.5" customHeight="1" x14ac:dyDescent="0.15">
      <c r="C13" s="125"/>
      <c r="D13" s="126"/>
      <c r="E13" s="23" t="s">
        <v>23</v>
      </c>
      <c r="F13" s="7"/>
      <c r="G13" s="24"/>
      <c r="H13" s="24"/>
      <c r="I13" s="109" t="s">
        <v>24</v>
      </c>
      <c r="J13" s="109"/>
      <c r="K13" s="110"/>
      <c r="L13" s="157">
        <v>1550</v>
      </c>
      <c r="M13" s="158"/>
      <c r="N13" s="42"/>
      <c r="O13" s="145" t="str">
        <f t="shared" ref="O13:O17" si="0">IF(L13*N13,L13*N13,"")</f>
        <v/>
      </c>
      <c r="P13" s="145"/>
    </row>
    <row r="14" spans="3:20" ht="22.5" customHeight="1" x14ac:dyDescent="0.15">
      <c r="C14" s="127"/>
      <c r="D14" s="128"/>
      <c r="E14" s="28" t="s">
        <v>25</v>
      </c>
      <c r="F14" s="14"/>
      <c r="G14" s="29"/>
      <c r="H14" s="29"/>
      <c r="I14" s="108" t="s">
        <v>26</v>
      </c>
      <c r="J14" s="108"/>
      <c r="K14" s="122"/>
      <c r="L14" s="157">
        <v>1650</v>
      </c>
      <c r="M14" s="158"/>
      <c r="N14" s="43"/>
      <c r="O14" s="145" t="str">
        <f t="shared" si="0"/>
        <v/>
      </c>
      <c r="P14" s="145"/>
    </row>
    <row r="15" spans="3:20" ht="22.5" customHeight="1" x14ac:dyDescent="0.15">
      <c r="C15" s="131" t="s">
        <v>27</v>
      </c>
      <c r="D15" s="132"/>
      <c r="E15" s="25" t="s">
        <v>28</v>
      </c>
      <c r="F15" s="30"/>
      <c r="G15" s="19"/>
      <c r="H15" s="19"/>
      <c r="I15" s="19"/>
      <c r="J15" s="30"/>
      <c r="K15" s="91" t="s">
        <v>120</v>
      </c>
      <c r="L15" s="153">
        <v>1300</v>
      </c>
      <c r="M15" s="159"/>
      <c r="N15" s="92"/>
      <c r="O15" s="146" t="str">
        <f t="shared" si="0"/>
        <v/>
      </c>
      <c r="P15" s="147"/>
    </row>
    <row r="16" spans="3:20" ht="22.5" customHeight="1" x14ac:dyDescent="0.15">
      <c r="C16" s="133"/>
      <c r="D16" s="134"/>
      <c r="E16" s="98"/>
      <c r="F16" s="22"/>
      <c r="G16" s="21"/>
      <c r="H16" s="21"/>
      <c r="I16" s="129" t="s">
        <v>121</v>
      </c>
      <c r="J16" s="129"/>
      <c r="K16" s="130"/>
      <c r="L16" s="160">
        <v>1240</v>
      </c>
      <c r="M16" s="161"/>
      <c r="N16" s="90"/>
      <c r="O16" s="146" t="str">
        <f t="shared" si="0"/>
        <v/>
      </c>
      <c r="P16" s="147"/>
    </row>
    <row r="17" spans="1:20" ht="22.5" customHeight="1" x14ac:dyDescent="0.15">
      <c r="B17" s="96"/>
      <c r="C17" s="135"/>
      <c r="D17" s="136"/>
      <c r="E17" s="10" t="s">
        <v>40</v>
      </c>
      <c r="F17" s="94"/>
      <c r="G17" s="11"/>
      <c r="H17" s="7"/>
      <c r="I17" s="7"/>
      <c r="J17" s="11"/>
      <c r="K17" s="6"/>
      <c r="L17" s="153">
        <v>950</v>
      </c>
      <c r="M17" s="154"/>
      <c r="N17" s="37"/>
      <c r="O17" s="145" t="str">
        <f t="shared" si="0"/>
        <v/>
      </c>
      <c r="P17" s="145"/>
    </row>
    <row r="18" spans="1:20" ht="21.75" customHeight="1" x14ac:dyDescent="0.15">
      <c r="B18" s="96"/>
      <c r="D18" s="1"/>
      <c r="E18" s="1"/>
      <c r="F18" s="1"/>
      <c r="G18" s="1"/>
      <c r="H18" s="1"/>
      <c r="I18" s="1"/>
      <c r="J18" s="1"/>
      <c r="M18" s="152" t="s">
        <v>14</v>
      </c>
      <c r="N18" s="152"/>
      <c r="O18" s="146">
        <f>SUM(O12:P17)</f>
        <v>0</v>
      </c>
      <c r="P18" s="147"/>
    </row>
    <row r="19" spans="1:20" x14ac:dyDescent="0.15">
      <c r="L19" s="1"/>
    </row>
    <row r="20" spans="1:20" s="1" customFormat="1" ht="15.75" customHeight="1" x14ac:dyDescent="0.15">
      <c r="B20"/>
      <c r="D20" s="16" t="s">
        <v>0</v>
      </c>
      <c r="E20" s="16" t="s">
        <v>1</v>
      </c>
      <c r="F20" s="16" t="s">
        <v>2</v>
      </c>
      <c r="G20" s="16" t="s">
        <v>3</v>
      </c>
      <c r="H20" s="17" t="s">
        <v>4</v>
      </c>
      <c r="I20" s="18" t="s">
        <v>13</v>
      </c>
      <c r="J20" s="3" t="s">
        <v>12</v>
      </c>
      <c r="K20" s="95" t="s">
        <v>9</v>
      </c>
      <c r="M20" s="16" t="s">
        <v>0</v>
      </c>
      <c r="N20" s="16" t="s">
        <v>1</v>
      </c>
      <c r="O20" s="16" t="s">
        <v>2</v>
      </c>
      <c r="P20" s="16" t="s">
        <v>3</v>
      </c>
      <c r="Q20" s="17" t="s">
        <v>4</v>
      </c>
      <c r="R20" s="18" t="s">
        <v>13</v>
      </c>
      <c r="S20" s="3" t="s">
        <v>12</v>
      </c>
      <c r="T20" s="95" t="s">
        <v>9</v>
      </c>
    </row>
    <row r="21" spans="1:20" s="1" customFormat="1" ht="23.25" customHeight="1" x14ac:dyDescent="0.2">
      <c r="B21"/>
      <c r="D21" s="5" t="s">
        <v>34</v>
      </c>
      <c r="E21" s="81" t="s">
        <v>60</v>
      </c>
      <c r="F21" s="86">
        <v>5</v>
      </c>
      <c r="G21" s="88">
        <v>190</v>
      </c>
      <c r="H21" s="36"/>
      <c r="I21" s="37"/>
      <c r="J21" s="3" t="str">
        <f>IF(H21-I21,H21-I21,"")</f>
        <v/>
      </c>
      <c r="K21" s="3" t="str">
        <f>IF((H21-I21)*G21,(H21-I21)*G21,"")</f>
        <v/>
      </c>
      <c r="M21" s="73" t="s">
        <v>115</v>
      </c>
      <c r="N21" s="73" t="s">
        <v>60</v>
      </c>
      <c r="O21" s="83">
        <v>6</v>
      </c>
      <c r="P21" s="87">
        <v>210</v>
      </c>
      <c r="Q21" s="39">
        <v>1</v>
      </c>
      <c r="R21" s="37"/>
      <c r="S21" s="3">
        <f t="shared" ref="S21:S45" si="1">IF(Q21-R21,Q21-R21,"")</f>
        <v>1</v>
      </c>
      <c r="T21" s="3">
        <f t="shared" ref="T21:T45" si="2">IF((Q21-R21)*P21,(Q21-R21)*P21,"")</f>
        <v>210</v>
      </c>
    </row>
    <row r="22" spans="1:20" s="1" customFormat="1" ht="23.25" customHeight="1" x14ac:dyDescent="0.2">
      <c r="B22"/>
      <c r="D22" s="5" t="s">
        <v>61</v>
      </c>
      <c r="E22" s="89" t="s">
        <v>60</v>
      </c>
      <c r="F22" s="86">
        <v>5</v>
      </c>
      <c r="G22" s="88">
        <v>170</v>
      </c>
      <c r="H22" s="37"/>
      <c r="I22" s="37"/>
      <c r="J22" s="3" t="str">
        <f t="shared" ref="J22:J45" si="3">IF(H22-I22,H22-I22,"")</f>
        <v/>
      </c>
      <c r="K22" s="3" t="str">
        <f t="shared" ref="K22:K45" si="4">IF((H22-I22)*G22,(H22-I22)*G22,"")</f>
        <v/>
      </c>
      <c r="M22" s="73" t="s">
        <v>97</v>
      </c>
      <c r="N22" s="73" t="s">
        <v>39</v>
      </c>
      <c r="O22" s="83">
        <v>5</v>
      </c>
      <c r="P22" s="87">
        <v>210</v>
      </c>
      <c r="Q22" s="39"/>
      <c r="R22" s="37"/>
      <c r="S22" s="3" t="str">
        <f t="shared" si="1"/>
        <v/>
      </c>
      <c r="T22" s="3" t="str">
        <f t="shared" si="2"/>
        <v/>
      </c>
    </row>
    <row r="23" spans="1:20" s="1" customFormat="1" ht="23.25" customHeight="1" x14ac:dyDescent="0.2">
      <c r="B23"/>
      <c r="D23" s="5" t="s">
        <v>62</v>
      </c>
      <c r="E23" s="89" t="s">
        <v>63</v>
      </c>
      <c r="F23" s="86">
        <v>4</v>
      </c>
      <c r="G23" s="88">
        <v>250</v>
      </c>
      <c r="H23" s="37"/>
      <c r="I23" s="37"/>
      <c r="J23" s="3" t="str">
        <f t="shared" si="3"/>
        <v/>
      </c>
      <c r="K23" s="3" t="str">
        <f t="shared" si="4"/>
        <v/>
      </c>
      <c r="M23" s="73" t="s">
        <v>117</v>
      </c>
      <c r="N23" s="73" t="s">
        <v>116</v>
      </c>
      <c r="O23" s="82" t="s">
        <v>111</v>
      </c>
      <c r="P23" s="87">
        <v>190</v>
      </c>
      <c r="Q23" s="39">
        <v>1</v>
      </c>
      <c r="R23" s="37"/>
      <c r="S23" s="3">
        <f t="shared" si="1"/>
        <v>1</v>
      </c>
      <c r="T23" s="3">
        <f t="shared" si="2"/>
        <v>190</v>
      </c>
    </row>
    <row r="24" spans="1:20" s="1" customFormat="1" ht="23.25" customHeight="1" x14ac:dyDescent="0.2">
      <c r="B24"/>
      <c r="D24" s="5" t="s">
        <v>64</v>
      </c>
      <c r="E24" s="89" t="s">
        <v>65</v>
      </c>
      <c r="F24" s="86">
        <v>4</v>
      </c>
      <c r="G24" s="88">
        <v>210</v>
      </c>
      <c r="H24" s="37">
        <v>1</v>
      </c>
      <c r="I24" s="37"/>
      <c r="J24" s="3">
        <f t="shared" si="3"/>
        <v>1</v>
      </c>
      <c r="K24" s="3">
        <f t="shared" si="4"/>
        <v>210</v>
      </c>
      <c r="M24" s="73" t="s">
        <v>101</v>
      </c>
      <c r="N24" s="73" t="s">
        <v>102</v>
      </c>
      <c r="O24" s="84">
        <v>4</v>
      </c>
      <c r="P24" s="87">
        <v>200</v>
      </c>
      <c r="Q24" s="39"/>
      <c r="R24" s="37"/>
      <c r="S24" s="3" t="str">
        <f t="shared" si="1"/>
        <v/>
      </c>
      <c r="T24" s="3" t="str">
        <f t="shared" si="2"/>
        <v/>
      </c>
    </row>
    <row r="25" spans="1:20" s="1" customFormat="1" ht="23.25" customHeight="1" x14ac:dyDescent="0.2">
      <c r="B25"/>
      <c r="D25" s="5" t="s">
        <v>66</v>
      </c>
      <c r="E25" s="89" t="s">
        <v>39</v>
      </c>
      <c r="F25" s="86">
        <v>4</v>
      </c>
      <c r="G25" s="88">
        <v>180</v>
      </c>
      <c r="H25" s="37"/>
      <c r="I25" s="37"/>
      <c r="J25" s="3" t="str">
        <f t="shared" si="3"/>
        <v/>
      </c>
      <c r="K25" s="3" t="str">
        <f t="shared" si="4"/>
        <v/>
      </c>
      <c r="M25" s="73" t="s">
        <v>103</v>
      </c>
      <c r="N25" s="73" t="s">
        <v>60</v>
      </c>
      <c r="O25" s="84">
        <v>5</v>
      </c>
      <c r="P25" s="87">
        <v>280</v>
      </c>
      <c r="Q25" s="39"/>
      <c r="R25" s="37"/>
      <c r="S25" s="3" t="str">
        <f t="shared" si="1"/>
        <v/>
      </c>
      <c r="T25" s="3" t="str">
        <f t="shared" si="2"/>
        <v/>
      </c>
    </row>
    <row r="26" spans="1:20" s="1" customFormat="1" ht="23.25" customHeight="1" x14ac:dyDescent="0.2">
      <c r="B26"/>
      <c r="D26" s="5" t="s">
        <v>67</v>
      </c>
      <c r="E26" s="89" t="s">
        <v>39</v>
      </c>
      <c r="F26" s="83">
        <v>5</v>
      </c>
      <c r="G26" s="88">
        <v>250</v>
      </c>
      <c r="H26" s="37"/>
      <c r="I26" s="37"/>
      <c r="J26" s="3" t="str">
        <f t="shared" si="3"/>
        <v/>
      </c>
      <c r="K26" s="3" t="str">
        <f t="shared" si="4"/>
        <v/>
      </c>
      <c r="M26" s="73" t="s">
        <v>104</v>
      </c>
      <c r="N26" s="73" t="s">
        <v>60</v>
      </c>
      <c r="O26" s="84">
        <v>5</v>
      </c>
      <c r="P26" s="87">
        <v>250</v>
      </c>
      <c r="Q26" s="39"/>
      <c r="R26" s="37"/>
      <c r="S26" s="3" t="str">
        <f t="shared" si="1"/>
        <v/>
      </c>
      <c r="T26" s="3" t="str">
        <f t="shared" si="2"/>
        <v/>
      </c>
    </row>
    <row r="27" spans="1:20" s="1" customFormat="1" ht="23.25" customHeight="1" x14ac:dyDescent="0.2">
      <c r="A27"/>
      <c r="B27"/>
      <c r="D27" s="5" t="s">
        <v>68</v>
      </c>
      <c r="E27" s="89" t="s">
        <v>39</v>
      </c>
      <c r="F27" s="83">
        <v>5</v>
      </c>
      <c r="G27" s="88">
        <v>320</v>
      </c>
      <c r="H27" s="37">
        <v>1</v>
      </c>
      <c r="I27" s="37"/>
      <c r="J27" s="3">
        <f t="shared" si="3"/>
        <v>1</v>
      </c>
      <c r="K27" s="3">
        <f t="shared" si="4"/>
        <v>320</v>
      </c>
      <c r="M27" s="73" t="s">
        <v>62</v>
      </c>
      <c r="N27" s="73" t="s">
        <v>63</v>
      </c>
      <c r="O27" s="84">
        <v>4</v>
      </c>
      <c r="P27" s="87">
        <v>270</v>
      </c>
      <c r="Q27" s="39"/>
      <c r="R27" s="37"/>
      <c r="S27" s="3" t="str">
        <f t="shared" si="1"/>
        <v/>
      </c>
      <c r="T27" s="3" t="str">
        <f t="shared" si="2"/>
        <v/>
      </c>
    </row>
    <row r="28" spans="1:20" s="1" customFormat="1" ht="23.25" customHeight="1" x14ac:dyDescent="0.2">
      <c r="A28"/>
      <c r="B28"/>
      <c r="D28" s="5" t="s">
        <v>69</v>
      </c>
      <c r="E28" s="89" t="s">
        <v>60</v>
      </c>
      <c r="F28" s="83">
        <v>5</v>
      </c>
      <c r="G28" s="88">
        <v>250</v>
      </c>
      <c r="H28" s="37"/>
      <c r="I28" s="37"/>
      <c r="J28" s="3" t="str">
        <f t="shared" si="3"/>
        <v/>
      </c>
      <c r="K28" s="3" t="str">
        <f t="shared" si="4"/>
        <v/>
      </c>
      <c r="M28" s="73" t="s">
        <v>118</v>
      </c>
      <c r="N28" s="73" t="s">
        <v>102</v>
      </c>
      <c r="O28" s="84">
        <v>4</v>
      </c>
      <c r="P28" s="87">
        <v>200</v>
      </c>
      <c r="Q28" s="39">
        <v>1</v>
      </c>
      <c r="R28" s="37"/>
      <c r="S28" s="3">
        <f t="shared" si="1"/>
        <v>1</v>
      </c>
      <c r="T28" s="3">
        <f t="shared" si="2"/>
        <v>200</v>
      </c>
    </row>
    <row r="29" spans="1:20" s="1" customFormat="1" ht="23.25" customHeight="1" x14ac:dyDescent="0.2">
      <c r="A29"/>
      <c r="B29"/>
      <c r="D29" s="5" t="s">
        <v>35</v>
      </c>
      <c r="E29" s="89" t="s">
        <v>39</v>
      </c>
      <c r="F29" s="83">
        <v>5</v>
      </c>
      <c r="G29" s="88">
        <v>240</v>
      </c>
      <c r="H29" s="37"/>
      <c r="I29" s="37"/>
      <c r="J29" s="3" t="str">
        <f t="shared" si="3"/>
        <v/>
      </c>
      <c r="K29" s="3" t="str">
        <f t="shared" si="4"/>
        <v/>
      </c>
      <c r="M29" s="73" t="s">
        <v>62</v>
      </c>
      <c r="N29" s="73" t="s">
        <v>63</v>
      </c>
      <c r="O29" s="84">
        <v>4</v>
      </c>
      <c r="P29" s="87">
        <v>250</v>
      </c>
      <c r="Q29" s="39"/>
      <c r="R29" s="37"/>
      <c r="S29" s="3" t="str">
        <f t="shared" si="1"/>
        <v/>
      </c>
      <c r="T29" s="3" t="str">
        <f t="shared" si="2"/>
        <v/>
      </c>
    </row>
    <row r="30" spans="1:20" s="1" customFormat="1" ht="23.25" customHeight="1" x14ac:dyDescent="0.2">
      <c r="A30"/>
      <c r="B30"/>
      <c r="D30" s="5" t="s">
        <v>114</v>
      </c>
      <c r="E30" s="89" t="s">
        <v>60</v>
      </c>
      <c r="F30" s="83">
        <v>5</v>
      </c>
      <c r="G30" s="88">
        <v>200</v>
      </c>
      <c r="H30" s="37"/>
      <c r="I30" s="37"/>
      <c r="J30" s="3" t="str">
        <f t="shared" si="3"/>
        <v/>
      </c>
      <c r="K30" s="3" t="str">
        <f t="shared" si="4"/>
        <v/>
      </c>
      <c r="M30" s="73" t="s">
        <v>119</v>
      </c>
      <c r="N30" s="73" t="s">
        <v>60</v>
      </c>
      <c r="O30" s="84">
        <v>6</v>
      </c>
      <c r="P30" s="87">
        <v>250</v>
      </c>
      <c r="Q30" s="39">
        <v>1</v>
      </c>
      <c r="R30" s="37"/>
      <c r="S30" s="3">
        <f t="shared" si="1"/>
        <v>1</v>
      </c>
      <c r="T30" s="3">
        <f t="shared" si="2"/>
        <v>250</v>
      </c>
    </row>
    <row r="31" spans="1:20" s="1" customFormat="1" ht="23.25" customHeight="1" x14ac:dyDescent="0.2">
      <c r="A31"/>
      <c r="B31"/>
      <c r="D31" s="5" t="s">
        <v>72</v>
      </c>
      <c r="E31" s="89" t="s">
        <v>73</v>
      </c>
      <c r="F31" s="83">
        <v>10</v>
      </c>
      <c r="G31" s="88">
        <v>200</v>
      </c>
      <c r="H31" s="37"/>
      <c r="I31" s="37"/>
      <c r="J31" s="3" t="str">
        <f t="shared" si="3"/>
        <v/>
      </c>
      <c r="K31" s="3" t="str">
        <f t="shared" si="4"/>
        <v/>
      </c>
      <c r="M31" s="73" t="s">
        <v>62</v>
      </c>
      <c r="N31" s="73" t="s">
        <v>39</v>
      </c>
      <c r="O31" s="84">
        <v>5</v>
      </c>
      <c r="P31" s="87">
        <v>250</v>
      </c>
      <c r="Q31" s="39"/>
      <c r="R31" s="37"/>
      <c r="S31" s="3" t="str">
        <f t="shared" si="1"/>
        <v/>
      </c>
      <c r="T31" s="3" t="str">
        <f t="shared" si="2"/>
        <v/>
      </c>
    </row>
    <row r="32" spans="1:20" s="1" customFormat="1" ht="23.25" customHeight="1" x14ac:dyDescent="0.2">
      <c r="A32"/>
      <c r="B32"/>
      <c r="D32" s="5" t="s">
        <v>74</v>
      </c>
      <c r="E32" s="89" t="s">
        <v>39</v>
      </c>
      <c r="F32" s="86">
        <v>5</v>
      </c>
      <c r="G32" s="88">
        <v>260</v>
      </c>
      <c r="H32" s="37">
        <v>1</v>
      </c>
      <c r="I32" s="37"/>
      <c r="J32" s="3">
        <f t="shared" si="3"/>
        <v>1</v>
      </c>
      <c r="K32" s="3">
        <f t="shared" si="4"/>
        <v>260</v>
      </c>
      <c r="M32" s="73" t="s">
        <v>62</v>
      </c>
      <c r="N32" s="73" t="s">
        <v>63</v>
      </c>
      <c r="O32" s="84">
        <v>5</v>
      </c>
      <c r="P32" s="87">
        <v>260</v>
      </c>
      <c r="Q32" s="39"/>
      <c r="R32" s="37"/>
      <c r="S32" s="3" t="str">
        <f t="shared" si="1"/>
        <v/>
      </c>
      <c r="T32" s="3" t="str">
        <f t="shared" si="2"/>
        <v/>
      </c>
    </row>
    <row r="33" spans="1:20" s="1" customFormat="1" ht="23.25" customHeight="1" x14ac:dyDescent="0.2">
      <c r="A33"/>
      <c r="B33"/>
      <c r="D33" s="5" t="s">
        <v>113</v>
      </c>
      <c r="E33" s="89" t="s">
        <v>112</v>
      </c>
      <c r="F33" s="85" t="s">
        <v>111</v>
      </c>
      <c r="G33" s="88">
        <v>340</v>
      </c>
      <c r="H33" s="37"/>
      <c r="I33" s="37"/>
      <c r="J33" s="3" t="str">
        <f t="shared" si="3"/>
        <v/>
      </c>
      <c r="K33" s="3" t="str">
        <f t="shared" si="4"/>
        <v/>
      </c>
      <c r="L33"/>
      <c r="M33" s="73" t="s">
        <v>107</v>
      </c>
      <c r="N33" s="73" t="s">
        <v>79</v>
      </c>
      <c r="O33" s="84">
        <v>6</v>
      </c>
      <c r="P33" s="87">
        <v>350</v>
      </c>
      <c r="Q33" s="39"/>
      <c r="R33" s="37"/>
      <c r="S33" s="3" t="str">
        <f t="shared" si="1"/>
        <v/>
      </c>
      <c r="T33" s="3" t="str">
        <f t="shared" si="2"/>
        <v/>
      </c>
    </row>
    <row r="34" spans="1:20" s="1" customFormat="1" ht="23.25" customHeight="1" x14ac:dyDescent="0.15">
      <c r="A34"/>
      <c r="B34"/>
      <c r="D34" s="54"/>
      <c r="E34" s="97"/>
      <c r="F34" s="56"/>
      <c r="G34" s="55"/>
      <c r="H34" s="37"/>
      <c r="I34" s="37"/>
      <c r="J34" s="3" t="str">
        <f t="shared" si="3"/>
        <v/>
      </c>
      <c r="K34" s="3" t="str">
        <f t="shared" si="4"/>
        <v/>
      </c>
      <c r="L34"/>
      <c r="M34" s="54"/>
      <c r="N34" s="57"/>
      <c r="O34" s="56"/>
      <c r="P34" s="55"/>
      <c r="Q34" s="40"/>
      <c r="R34" s="37"/>
      <c r="S34" s="3" t="str">
        <f t="shared" si="1"/>
        <v/>
      </c>
      <c r="T34" s="3" t="str">
        <f t="shared" si="2"/>
        <v/>
      </c>
    </row>
    <row r="35" spans="1:20" ht="23.25" customHeight="1" x14ac:dyDescent="0.15">
      <c r="D35" s="54"/>
      <c r="E35" s="97"/>
      <c r="F35" s="56"/>
      <c r="G35" s="55"/>
      <c r="H35" s="37"/>
      <c r="I35" s="37"/>
      <c r="J35" s="3" t="str">
        <f t="shared" si="3"/>
        <v/>
      </c>
      <c r="K35" s="3" t="str">
        <f t="shared" si="4"/>
        <v/>
      </c>
      <c r="M35" s="54"/>
      <c r="N35" s="57"/>
      <c r="O35" s="56"/>
      <c r="P35" s="55"/>
      <c r="Q35" s="40"/>
      <c r="R35" s="37"/>
      <c r="S35" s="3" t="str">
        <f t="shared" si="1"/>
        <v/>
      </c>
      <c r="T35" s="3" t="str">
        <f t="shared" si="2"/>
        <v/>
      </c>
    </row>
    <row r="36" spans="1:20" ht="23.25" customHeight="1" x14ac:dyDescent="0.15">
      <c r="D36" s="54"/>
      <c r="E36" s="97"/>
      <c r="F36" s="56"/>
      <c r="G36" s="55"/>
      <c r="H36" s="37"/>
      <c r="I36" s="37"/>
      <c r="J36" s="3" t="str">
        <f t="shared" si="3"/>
        <v/>
      </c>
      <c r="K36" s="3" t="str">
        <f t="shared" si="4"/>
        <v/>
      </c>
      <c r="M36" s="54"/>
      <c r="N36" s="57"/>
      <c r="O36" s="56"/>
      <c r="P36" s="55"/>
      <c r="Q36" s="40"/>
      <c r="R36" s="37"/>
      <c r="S36" s="3" t="str">
        <f t="shared" si="1"/>
        <v/>
      </c>
      <c r="T36" s="3" t="str">
        <f t="shared" si="2"/>
        <v/>
      </c>
    </row>
    <row r="37" spans="1:20" ht="23.25" customHeight="1" x14ac:dyDescent="0.15">
      <c r="D37" s="54"/>
      <c r="E37" s="97"/>
      <c r="F37" s="56"/>
      <c r="G37" s="55"/>
      <c r="H37" s="37"/>
      <c r="I37" s="37"/>
      <c r="J37" s="3" t="str">
        <f t="shared" si="3"/>
        <v/>
      </c>
      <c r="K37" s="3" t="str">
        <f t="shared" si="4"/>
        <v/>
      </c>
      <c r="M37" s="54"/>
      <c r="N37" s="57"/>
      <c r="O37" s="56"/>
      <c r="P37" s="55"/>
      <c r="Q37" s="40"/>
      <c r="R37" s="37"/>
      <c r="S37" s="3" t="str">
        <f t="shared" si="1"/>
        <v/>
      </c>
      <c r="T37" s="3" t="str">
        <f t="shared" si="2"/>
        <v/>
      </c>
    </row>
    <row r="38" spans="1:20" ht="23.25" customHeight="1" x14ac:dyDescent="0.15">
      <c r="D38" s="53"/>
      <c r="E38" s="97"/>
      <c r="F38" s="56"/>
      <c r="G38" s="55"/>
      <c r="H38" s="38"/>
      <c r="I38" s="37"/>
      <c r="J38" s="3" t="str">
        <f t="shared" si="3"/>
        <v/>
      </c>
      <c r="K38" s="3" t="str">
        <f t="shared" si="4"/>
        <v/>
      </c>
      <c r="M38" s="53"/>
      <c r="N38" s="57"/>
      <c r="O38" s="56"/>
      <c r="P38" s="55"/>
      <c r="Q38" s="40"/>
      <c r="R38" s="37"/>
      <c r="S38" s="3" t="str">
        <f t="shared" si="1"/>
        <v/>
      </c>
      <c r="T38" s="3" t="str">
        <f t="shared" si="2"/>
        <v/>
      </c>
    </row>
    <row r="39" spans="1:20" ht="23.25" customHeight="1" x14ac:dyDescent="0.15">
      <c r="D39" s="53"/>
      <c r="E39" s="97"/>
      <c r="F39" s="56"/>
      <c r="G39" s="55"/>
      <c r="H39" s="38"/>
      <c r="I39" s="37"/>
      <c r="J39" s="3" t="str">
        <f t="shared" si="3"/>
        <v/>
      </c>
      <c r="K39" s="3" t="str">
        <f t="shared" si="4"/>
        <v/>
      </c>
      <c r="M39" s="53"/>
      <c r="N39" s="57"/>
      <c r="O39" s="56"/>
      <c r="P39" s="55"/>
      <c r="Q39" s="40"/>
      <c r="R39" s="37"/>
      <c r="S39" s="3" t="str">
        <f t="shared" si="1"/>
        <v/>
      </c>
      <c r="T39" s="3" t="str">
        <f t="shared" si="2"/>
        <v/>
      </c>
    </row>
    <row r="40" spans="1:20" ht="23.25" customHeight="1" x14ac:dyDescent="0.15">
      <c r="D40" s="53"/>
      <c r="E40" s="97"/>
      <c r="F40" s="56"/>
      <c r="G40" s="55"/>
      <c r="H40" s="38"/>
      <c r="I40" s="37"/>
      <c r="J40" s="3" t="str">
        <f t="shared" si="3"/>
        <v/>
      </c>
      <c r="K40" s="3" t="str">
        <f t="shared" si="4"/>
        <v/>
      </c>
      <c r="M40" s="53"/>
      <c r="N40" s="57"/>
      <c r="O40" s="56"/>
      <c r="P40" s="55"/>
      <c r="Q40" s="40"/>
      <c r="R40" s="37"/>
      <c r="S40" s="3" t="str">
        <f t="shared" si="1"/>
        <v/>
      </c>
      <c r="T40" s="3" t="str">
        <f t="shared" si="2"/>
        <v/>
      </c>
    </row>
    <row r="41" spans="1:20" ht="23.25" customHeight="1" x14ac:dyDescent="0.15">
      <c r="D41" s="53"/>
      <c r="E41" s="97"/>
      <c r="F41" s="56"/>
      <c r="G41" s="55"/>
      <c r="H41" s="37"/>
      <c r="I41" s="37"/>
      <c r="J41" s="3" t="str">
        <f t="shared" si="3"/>
        <v/>
      </c>
      <c r="K41" s="3" t="str">
        <f t="shared" si="4"/>
        <v/>
      </c>
      <c r="M41" s="53"/>
      <c r="N41" s="57"/>
      <c r="O41" s="56"/>
      <c r="P41" s="55"/>
      <c r="Q41" s="40"/>
      <c r="R41" s="37"/>
      <c r="S41" s="3" t="str">
        <f t="shared" si="1"/>
        <v/>
      </c>
      <c r="T41" s="3" t="str">
        <f t="shared" si="2"/>
        <v/>
      </c>
    </row>
    <row r="42" spans="1:20" ht="23.25" customHeight="1" x14ac:dyDescent="0.15">
      <c r="D42" s="53"/>
      <c r="E42" s="97"/>
      <c r="F42" s="95"/>
      <c r="G42" s="55"/>
      <c r="H42" s="38"/>
      <c r="I42" s="37"/>
      <c r="J42" s="3" t="str">
        <f t="shared" si="3"/>
        <v/>
      </c>
      <c r="K42" s="3" t="str">
        <f t="shared" si="4"/>
        <v/>
      </c>
      <c r="M42" s="53"/>
      <c r="N42" s="57"/>
      <c r="O42" s="56"/>
      <c r="P42" s="55"/>
      <c r="Q42" s="40"/>
      <c r="R42" s="37"/>
      <c r="S42" s="3" t="str">
        <f t="shared" si="1"/>
        <v/>
      </c>
      <c r="T42" s="3" t="str">
        <f t="shared" si="2"/>
        <v/>
      </c>
    </row>
    <row r="43" spans="1:20" ht="23.25" customHeight="1" x14ac:dyDescent="0.15">
      <c r="D43" s="53"/>
      <c r="E43" s="97"/>
      <c r="F43" s="95"/>
      <c r="G43" s="55"/>
      <c r="H43" s="37"/>
      <c r="I43" s="37"/>
      <c r="J43" s="3" t="str">
        <f t="shared" si="3"/>
        <v/>
      </c>
      <c r="K43" s="3" t="str">
        <f t="shared" si="4"/>
        <v/>
      </c>
      <c r="M43" s="53"/>
      <c r="N43" s="57"/>
      <c r="O43" s="56"/>
      <c r="P43" s="55"/>
      <c r="Q43" s="40"/>
      <c r="R43" s="37"/>
      <c r="S43" s="3" t="str">
        <f t="shared" si="1"/>
        <v/>
      </c>
      <c r="T43" s="3" t="str">
        <f t="shared" si="2"/>
        <v/>
      </c>
    </row>
    <row r="44" spans="1:20" ht="23.25" customHeight="1" x14ac:dyDescent="0.15">
      <c r="D44" s="53"/>
      <c r="E44" s="97"/>
      <c r="F44" s="95"/>
      <c r="G44" s="55"/>
      <c r="H44" s="37"/>
      <c r="I44" s="37"/>
      <c r="J44" s="3" t="str">
        <f t="shared" si="3"/>
        <v/>
      </c>
      <c r="K44" s="3" t="str">
        <f t="shared" si="4"/>
        <v/>
      </c>
      <c r="M44" s="53"/>
      <c r="N44" s="97"/>
      <c r="O44" s="56"/>
      <c r="P44" s="55"/>
      <c r="Q44" s="40"/>
      <c r="R44" s="37"/>
      <c r="S44" s="3" t="str">
        <f t="shared" si="1"/>
        <v/>
      </c>
      <c r="T44" s="3" t="str">
        <f t="shared" si="2"/>
        <v/>
      </c>
    </row>
    <row r="45" spans="1:20" ht="23.25" customHeight="1" x14ac:dyDescent="0.15">
      <c r="D45" s="53"/>
      <c r="E45" s="97"/>
      <c r="F45" s="95"/>
      <c r="G45" s="55"/>
      <c r="H45" s="37"/>
      <c r="I45" s="37"/>
      <c r="J45" s="3" t="str">
        <f t="shared" si="3"/>
        <v/>
      </c>
      <c r="K45" s="3" t="str">
        <f t="shared" si="4"/>
        <v/>
      </c>
      <c r="M45" s="53"/>
      <c r="N45" s="97"/>
      <c r="O45" s="95"/>
      <c r="P45" s="55"/>
      <c r="Q45" s="40"/>
      <c r="R45" s="37"/>
      <c r="S45" s="3" t="str">
        <f t="shared" si="1"/>
        <v/>
      </c>
      <c r="T45" s="3" t="str">
        <f t="shared" si="2"/>
        <v/>
      </c>
    </row>
    <row r="46" spans="1:20" ht="9" customHeight="1" x14ac:dyDescent="0.15">
      <c r="D46" s="58"/>
      <c r="E46" s="59"/>
      <c r="F46" s="93"/>
      <c r="G46" s="60"/>
      <c r="M46" s="58"/>
      <c r="N46" s="59"/>
      <c r="O46" s="93"/>
      <c r="P46" s="60"/>
    </row>
    <row r="47" spans="1:20" ht="32.25" customHeight="1" x14ac:dyDescent="0.15">
      <c r="I47" s="116" t="s">
        <v>14</v>
      </c>
      <c r="J47" s="116"/>
      <c r="K47" s="34"/>
      <c r="L47" s="1"/>
      <c r="M47" s="1"/>
      <c r="N47" s="1"/>
      <c r="O47" s="1"/>
      <c r="P47" s="1"/>
      <c r="Q47" s="1"/>
      <c r="R47" s="116" t="s">
        <v>14</v>
      </c>
      <c r="S47" s="116"/>
      <c r="T47" s="34">
        <f>IF(SUM(T21:T45),SUM(T22:T45),"")</f>
        <v>640</v>
      </c>
    </row>
    <row r="48" spans="1:20" ht="6" customHeight="1" thickBot="1" x14ac:dyDescent="0.2"/>
    <row r="49" spans="12:18" ht="19.5" customHeight="1" x14ac:dyDescent="0.15">
      <c r="L49" s="137" t="s">
        <v>31</v>
      </c>
      <c r="M49" s="137"/>
      <c r="N49" s="137"/>
      <c r="O49" s="138">
        <f>IF(SUM(O12:P17)+SUM(K21:K45)+SUM(T21:T45),SUM(O12:P17)+SUM(K21:K45)+SUM(T21:T45),"")</f>
        <v>1640</v>
      </c>
      <c r="P49" s="139"/>
      <c r="Q49" s="140"/>
    </row>
    <row r="50" spans="12:18" ht="14.25" thickBot="1" x14ac:dyDescent="0.2">
      <c r="L50" s="137"/>
      <c r="M50" s="137"/>
      <c r="N50" s="137"/>
      <c r="O50" s="141"/>
      <c r="P50" s="142"/>
      <c r="Q50" s="143"/>
      <c r="R50" t="s">
        <v>15</v>
      </c>
    </row>
    <row r="72" spans="4:11" x14ac:dyDescent="0.15">
      <c r="D72" s="111" t="s">
        <v>14</v>
      </c>
      <c r="E72" s="109"/>
      <c r="F72" s="109"/>
      <c r="G72" s="109"/>
      <c r="H72" s="120">
        <f>SUM(K21:K44)</f>
        <v>790</v>
      </c>
      <c r="I72" s="121"/>
      <c r="J72" s="121"/>
      <c r="K72" s="20" t="s">
        <v>15</v>
      </c>
    </row>
  </sheetData>
  <mergeCells count="40">
    <mergeCell ref="R7:S7"/>
    <mergeCell ref="D8:E8"/>
    <mergeCell ref="F8:H8"/>
    <mergeCell ref="I8:J8"/>
    <mergeCell ref="O8:R8"/>
    <mergeCell ref="S8:T8"/>
    <mergeCell ref="F9:H9"/>
    <mergeCell ref="I9:J9"/>
    <mergeCell ref="O9:Q9"/>
    <mergeCell ref="S9:T9"/>
    <mergeCell ref="C11:D11"/>
    <mergeCell ref="E11:K11"/>
    <mergeCell ref="L11:M11"/>
    <mergeCell ref="O11:P11"/>
    <mergeCell ref="C12:D14"/>
    <mergeCell ref="I12:K12"/>
    <mergeCell ref="L12:M12"/>
    <mergeCell ref="O12:P12"/>
    <mergeCell ref="I13:K13"/>
    <mergeCell ref="L13:M13"/>
    <mergeCell ref="O13:P13"/>
    <mergeCell ref="I14:K14"/>
    <mergeCell ref="L14:M14"/>
    <mergeCell ref="O14:P14"/>
    <mergeCell ref="R47:S47"/>
    <mergeCell ref="L49:N50"/>
    <mergeCell ref="O49:Q50"/>
    <mergeCell ref="C15:D17"/>
    <mergeCell ref="L15:M15"/>
    <mergeCell ref="O15:P15"/>
    <mergeCell ref="I16:K16"/>
    <mergeCell ref="L16:M16"/>
    <mergeCell ref="O16:P16"/>
    <mergeCell ref="L17:M17"/>
    <mergeCell ref="O17:P17"/>
    <mergeCell ref="D72:G72"/>
    <mergeCell ref="H72:J72"/>
    <mergeCell ref="M18:N18"/>
    <mergeCell ref="O18:P18"/>
    <mergeCell ref="I47:J47"/>
  </mergeCells>
  <phoneticPr fontId="1"/>
  <pageMargins left="0" right="0" top="0" bottom="0" header="0" footer="0"/>
  <pageSetup paperSize="13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2"/>
  <sheetViews>
    <sheetView view="pageBreakPreview" zoomScale="80" zoomScaleNormal="100" zoomScaleSheetLayoutView="80" workbookViewId="0">
      <selection activeCell="S12" sqref="S11:S12"/>
    </sheetView>
  </sheetViews>
  <sheetFormatPr defaultRowHeight="13.5" x14ac:dyDescent="0.15"/>
  <cols>
    <col min="1" max="1" width="3.625" customWidth="1"/>
    <col min="2" max="2" width="4.25" customWidth="1"/>
    <col min="3" max="3" width="1.625" customWidth="1"/>
    <col min="4" max="4" width="16.125" customWidth="1"/>
    <col min="5" max="5" width="6.875" customWidth="1"/>
    <col min="6" max="6" width="5.375" customWidth="1"/>
    <col min="7" max="7" width="8.5" customWidth="1"/>
    <col min="8" max="9" width="4.75" customWidth="1"/>
    <col min="10" max="10" width="6.75" customWidth="1"/>
    <col min="11" max="11" width="7.375" customWidth="1"/>
    <col min="12" max="12" width="2.25" customWidth="1"/>
    <col min="13" max="13" width="16.375" customWidth="1"/>
    <col min="14" max="15" width="5.375" customWidth="1"/>
    <col min="17" max="18" width="4.875" customWidth="1"/>
    <col min="19" max="19" width="6.5" customWidth="1"/>
    <col min="20" max="20" width="7.75" customWidth="1"/>
  </cols>
  <sheetData>
    <row r="4" spans="3:20" x14ac:dyDescent="0.15">
      <c r="R4" s="14"/>
      <c r="S4" s="14"/>
      <c r="T4" s="14"/>
    </row>
    <row r="5" spans="3:20" x14ac:dyDescent="0.15">
      <c r="R5" s="14"/>
      <c r="S5" s="14"/>
      <c r="T5" s="14"/>
    </row>
    <row r="6" spans="3:20" x14ac:dyDescent="0.15">
      <c r="R6" s="14"/>
      <c r="S6" s="14"/>
      <c r="T6" s="14"/>
    </row>
    <row r="7" spans="3:20" ht="14.25" thickBot="1" x14ac:dyDescent="0.2">
      <c r="R7" s="108"/>
      <c r="S7" s="108"/>
      <c r="T7" s="93"/>
    </row>
    <row r="8" spans="3:20" ht="18.75" customHeight="1" x14ac:dyDescent="0.15">
      <c r="D8" s="111" t="s">
        <v>5</v>
      </c>
      <c r="E8" s="110"/>
      <c r="F8" s="116" t="s">
        <v>6</v>
      </c>
      <c r="G8" s="116"/>
      <c r="H8" s="116"/>
      <c r="I8" s="112" t="s">
        <v>11</v>
      </c>
      <c r="J8" s="113"/>
      <c r="K8" s="95" t="s">
        <v>8</v>
      </c>
      <c r="M8" s="95" t="s">
        <v>7</v>
      </c>
      <c r="N8" s="26"/>
      <c r="O8" s="117" t="s">
        <v>32</v>
      </c>
      <c r="P8" s="118"/>
      <c r="Q8" s="118"/>
      <c r="R8" s="119"/>
      <c r="S8" s="109" t="s">
        <v>33</v>
      </c>
      <c r="T8" s="110"/>
    </row>
    <row r="9" spans="3:20" ht="55.5" customHeight="1" thickBot="1" x14ac:dyDescent="0.25">
      <c r="D9" s="107" t="s">
        <v>125</v>
      </c>
      <c r="E9" s="99" t="s">
        <v>10</v>
      </c>
      <c r="F9" s="116"/>
      <c r="G9" s="116"/>
      <c r="H9" s="116"/>
      <c r="I9" s="114">
        <v>43070</v>
      </c>
      <c r="J9" s="115"/>
      <c r="K9" s="95" t="s">
        <v>123</v>
      </c>
      <c r="M9" s="95"/>
      <c r="N9" s="26"/>
      <c r="O9" s="148">
        <f>O49</f>
        <v>4570</v>
      </c>
      <c r="P9" s="149"/>
      <c r="Q9" s="149"/>
      <c r="R9" s="35" t="s">
        <v>15</v>
      </c>
      <c r="S9" s="150"/>
      <c r="T9" s="151"/>
    </row>
    <row r="11" spans="3:20" ht="17.25" customHeight="1" x14ac:dyDescent="0.15">
      <c r="C11" s="111" t="s">
        <v>16</v>
      </c>
      <c r="D11" s="109"/>
      <c r="E11" s="116" t="s">
        <v>17</v>
      </c>
      <c r="F11" s="116"/>
      <c r="G11" s="116"/>
      <c r="H11" s="116"/>
      <c r="I11" s="116"/>
      <c r="J11" s="116"/>
      <c r="K11" s="116"/>
      <c r="L11" s="111" t="s">
        <v>30</v>
      </c>
      <c r="M11" s="110"/>
      <c r="N11" s="31" t="s">
        <v>18</v>
      </c>
      <c r="O11" s="144" t="s">
        <v>19</v>
      </c>
      <c r="P11" s="144"/>
    </row>
    <row r="12" spans="3:20" ht="22.5" customHeight="1" x14ac:dyDescent="0.15">
      <c r="C12" s="123" t="s">
        <v>20</v>
      </c>
      <c r="D12" s="124"/>
      <c r="E12" s="32" t="s">
        <v>21</v>
      </c>
      <c r="F12" s="14"/>
      <c r="G12" s="33"/>
      <c r="H12" s="33"/>
      <c r="I12" s="108" t="s">
        <v>22</v>
      </c>
      <c r="J12" s="108"/>
      <c r="K12" s="122"/>
      <c r="L12" s="155">
        <v>1500</v>
      </c>
      <c r="M12" s="156"/>
      <c r="N12" s="41"/>
      <c r="O12" s="145" t="str">
        <f>IF(L12*N12,L12*N12,"")</f>
        <v/>
      </c>
      <c r="P12" s="145"/>
      <c r="Q12" s="44"/>
    </row>
    <row r="13" spans="3:20" ht="22.5" customHeight="1" x14ac:dyDescent="0.15">
      <c r="C13" s="125"/>
      <c r="D13" s="126"/>
      <c r="E13" s="23" t="s">
        <v>23</v>
      </c>
      <c r="F13" s="7"/>
      <c r="G13" s="24"/>
      <c r="H13" s="24"/>
      <c r="I13" s="109" t="s">
        <v>24</v>
      </c>
      <c r="J13" s="109"/>
      <c r="K13" s="110"/>
      <c r="L13" s="157">
        <v>1550</v>
      </c>
      <c r="M13" s="158"/>
      <c r="N13" s="42">
        <v>1</v>
      </c>
      <c r="O13" s="145">
        <f t="shared" ref="O13:O17" si="0">IF(L13*N13,L13*N13,"")</f>
        <v>1550</v>
      </c>
      <c r="P13" s="145"/>
    </row>
    <row r="14" spans="3:20" ht="22.5" customHeight="1" x14ac:dyDescent="0.15">
      <c r="C14" s="127"/>
      <c r="D14" s="128"/>
      <c r="E14" s="28" t="s">
        <v>25</v>
      </c>
      <c r="F14" s="14"/>
      <c r="G14" s="29"/>
      <c r="H14" s="29"/>
      <c r="I14" s="108" t="s">
        <v>26</v>
      </c>
      <c r="J14" s="108"/>
      <c r="K14" s="122"/>
      <c r="L14" s="157">
        <v>1650</v>
      </c>
      <c r="M14" s="158"/>
      <c r="N14" s="43"/>
      <c r="O14" s="145" t="str">
        <f t="shared" si="0"/>
        <v/>
      </c>
      <c r="P14" s="145"/>
    </row>
    <row r="15" spans="3:20" ht="22.5" customHeight="1" x14ac:dyDescent="0.15">
      <c r="C15" s="131" t="s">
        <v>27</v>
      </c>
      <c r="D15" s="132"/>
      <c r="E15" s="25" t="s">
        <v>28</v>
      </c>
      <c r="F15" s="30"/>
      <c r="G15" s="19"/>
      <c r="H15" s="19"/>
      <c r="I15" s="19"/>
      <c r="J15" s="30"/>
      <c r="K15" s="91" t="s">
        <v>120</v>
      </c>
      <c r="L15" s="153">
        <v>1300</v>
      </c>
      <c r="M15" s="159"/>
      <c r="N15" s="92"/>
      <c r="O15" s="146" t="str">
        <f t="shared" si="0"/>
        <v/>
      </c>
      <c r="P15" s="147"/>
    </row>
    <row r="16" spans="3:20" ht="22.5" customHeight="1" x14ac:dyDescent="0.15">
      <c r="C16" s="133"/>
      <c r="D16" s="134"/>
      <c r="E16" s="98"/>
      <c r="F16" s="22"/>
      <c r="G16" s="21"/>
      <c r="H16" s="21"/>
      <c r="I16" s="129" t="s">
        <v>121</v>
      </c>
      <c r="J16" s="129"/>
      <c r="K16" s="130"/>
      <c r="L16" s="160">
        <v>1240</v>
      </c>
      <c r="M16" s="161"/>
      <c r="N16" s="90"/>
      <c r="O16" s="146" t="str">
        <f t="shared" si="0"/>
        <v/>
      </c>
      <c r="P16" s="147"/>
    </row>
    <row r="17" spans="1:20" ht="22.5" customHeight="1" x14ac:dyDescent="0.15">
      <c r="B17" s="96"/>
      <c r="C17" s="135"/>
      <c r="D17" s="136"/>
      <c r="E17" s="10" t="s">
        <v>40</v>
      </c>
      <c r="F17" s="94"/>
      <c r="G17" s="11"/>
      <c r="H17" s="7"/>
      <c r="I17" s="7"/>
      <c r="J17" s="11"/>
      <c r="K17" s="6"/>
      <c r="L17" s="153">
        <v>950</v>
      </c>
      <c r="M17" s="154"/>
      <c r="N17" s="37"/>
      <c r="O17" s="145" t="str">
        <f t="shared" si="0"/>
        <v/>
      </c>
      <c r="P17" s="145"/>
    </row>
    <row r="18" spans="1:20" ht="21.75" customHeight="1" x14ac:dyDescent="0.15">
      <c r="B18" s="96"/>
      <c r="D18" s="1"/>
      <c r="E18" s="1"/>
      <c r="F18" s="1"/>
      <c r="G18" s="1"/>
      <c r="H18" s="1"/>
      <c r="I18" s="1"/>
      <c r="J18" s="1"/>
      <c r="M18" s="152" t="s">
        <v>14</v>
      </c>
      <c r="N18" s="152"/>
      <c r="O18" s="146">
        <f>SUM(O12:P17)</f>
        <v>1550</v>
      </c>
      <c r="P18" s="147"/>
    </row>
    <row r="19" spans="1:20" x14ac:dyDescent="0.15">
      <c r="L19" s="1"/>
    </row>
    <row r="20" spans="1:20" s="1" customFormat="1" ht="15.75" customHeight="1" x14ac:dyDescent="0.15">
      <c r="B20"/>
      <c r="D20" s="16" t="s">
        <v>0</v>
      </c>
      <c r="E20" s="16" t="s">
        <v>1</v>
      </c>
      <c r="F20" s="16" t="s">
        <v>2</v>
      </c>
      <c r="G20" s="16" t="s">
        <v>3</v>
      </c>
      <c r="H20" s="17" t="s">
        <v>4</v>
      </c>
      <c r="I20" s="18" t="s">
        <v>13</v>
      </c>
      <c r="J20" s="3" t="s">
        <v>12</v>
      </c>
      <c r="K20" s="95" t="s">
        <v>9</v>
      </c>
      <c r="M20" s="16" t="s">
        <v>0</v>
      </c>
      <c r="N20" s="16" t="s">
        <v>1</v>
      </c>
      <c r="O20" s="16" t="s">
        <v>2</v>
      </c>
      <c r="P20" s="16" t="s">
        <v>3</v>
      </c>
      <c r="Q20" s="17" t="s">
        <v>4</v>
      </c>
      <c r="R20" s="18" t="s">
        <v>13</v>
      </c>
      <c r="S20" s="3" t="s">
        <v>12</v>
      </c>
      <c r="T20" s="95" t="s">
        <v>9</v>
      </c>
    </row>
    <row r="21" spans="1:20" s="1" customFormat="1" ht="23.25" customHeight="1" x14ac:dyDescent="0.2">
      <c r="B21"/>
      <c r="D21" s="5" t="s">
        <v>34</v>
      </c>
      <c r="E21" s="81" t="s">
        <v>60</v>
      </c>
      <c r="F21" s="86">
        <v>5</v>
      </c>
      <c r="G21" s="88">
        <v>190</v>
      </c>
      <c r="H21" s="36"/>
      <c r="I21" s="37"/>
      <c r="J21" s="3" t="str">
        <f>IF(H21-I21,H21-I21,"")</f>
        <v/>
      </c>
      <c r="K21" s="3" t="str">
        <f>IF((H21-I21)*G21,(H21-I21)*G21,"")</f>
        <v/>
      </c>
      <c r="M21" s="73" t="s">
        <v>115</v>
      </c>
      <c r="N21" s="73" t="s">
        <v>60</v>
      </c>
      <c r="O21" s="83">
        <v>6</v>
      </c>
      <c r="P21" s="87">
        <v>210</v>
      </c>
      <c r="Q21" s="39">
        <v>2</v>
      </c>
      <c r="R21" s="37"/>
      <c r="S21" s="3">
        <f t="shared" ref="S21:S45" si="1">IF(Q21-R21,Q21-R21,"")</f>
        <v>2</v>
      </c>
      <c r="T21" s="3">
        <f t="shared" ref="T21:T45" si="2">IF((Q21-R21)*P21,(Q21-R21)*P21,"")</f>
        <v>420</v>
      </c>
    </row>
    <row r="22" spans="1:20" s="1" customFormat="1" ht="23.25" customHeight="1" x14ac:dyDescent="0.2">
      <c r="B22"/>
      <c r="D22" s="5" t="s">
        <v>61</v>
      </c>
      <c r="E22" s="89" t="s">
        <v>60</v>
      </c>
      <c r="F22" s="86">
        <v>5</v>
      </c>
      <c r="G22" s="88">
        <v>170</v>
      </c>
      <c r="H22" s="37"/>
      <c r="I22" s="37"/>
      <c r="J22" s="3" t="str">
        <f t="shared" ref="J22:J45" si="3">IF(H22-I22,H22-I22,"")</f>
        <v/>
      </c>
      <c r="K22" s="3" t="str">
        <f t="shared" ref="K22:K45" si="4">IF((H22-I22)*G22,(H22-I22)*G22,"")</f>
        <v/>
      </c>
      <c r="M22" s="73" t="s">
        <v>97</v>
      </c>
      <c r="N22" s="73" t="s">
        <v>39</v>
      </c>
      <c r="O22" s="83">
        <v>5</v>
      </c>
      <c r="P22" s="87">
        <v>210</v>
      </c>
      <c r="Q22" s="39"/>
      <c r="R22" s="37"/>
      <c r="S22" s="3" t="str">
        <f t="shared" si="1"/>
        <v/>
      </c>
      <c r="T22" s="3" t="str">
        <f t="shared" si="2"/>
        <v/>
      </c>
    </row>
    <row r="23" spans="1:20" s="1" customFormat="1" ht="23.25" customHeight="1" x14ac:dyDescent="0.2">
      <c r="B23"/>
      <c r="D23" s="5" t="s">
        <v>62</v>
      </c>
      <c r="E23" s="89" t="s">
        <v>63</v>
      </c>
      <c r="F23" s="86">
        <v>4</v>
      </c>
      <c r="G23" s="88">
        <v>250</v>
      </c>
      <c r="H23" s="37"/>
      <c r="I23" s="37"/>
      <c r="J23" s="3" t="str">
        <f t="shared" si="3"/>
        <v/>
      </c>
      <c r="K23" s="3" t="str">
        <f t="shared" si="4"/>
        <v/>
      </c>
      <c r="M23" s="73" t="s">
        <v>117</v>
      </c>
      <c r="N23" s="73" t="s">
        <v>116</v>
      </c>
      <c r="O23" s="82" t="s">
        <v>111</v>
      </c>
      <c r="P23" s="87">
        <v>190</v>
      </c>
      <c r="Q23" s="39"/>
      <c r="R23" s="37"/>
      <c r="S23" s="3" t="str">
        <f t="shared" si="1"/>
        <v/>
      </c>
      <c r="T23" s="3" t="str">
        <f t="shared" si="2"/>
        <v/>
      </c>
    </row>
    <row r="24" spans="1:20" s="1" customFormat="1" ht="23.25" customHeight="1" x14ac:dyDescent="0.2">
      <c r="B24"/>
      <c r="D24" s="5" t="s">
        <v>64</v>
      </c>
      <c r="E24" s="89" t="s">
        <v>65</v>
      </c>
      <c r="F24" s="86">
        <v>4</v>
      </c>
      <c r="G24" s="88">
        <v>210</v>
      </c>
      <c r="H24" s="37"/>
      <c r="I24" s="37"/>
      <c r="J24" s="3" t="str">
        <f t="shared" si="3"/>
        <v/>
      </c>
      <c r="K24" s="3" t="str">
        <f t="shared" si="4"/>
        <v/>
      </c>
      <c r="M24" s="73" t="s">
        <v>101</v>
      </c>
      <c r="N24" s="73" t="s">
        <v>102</v>
      </c>
      <c r="O24" s="84">
        <v>4</v>
      </c>
      <c r="P24" s="87">
        <v>200</v>
      </c>
      <c r="Q24" s="39"/>
      <c r="R24" s="37"/>
      <c r="S24" s="3" t="str">
        <f t="shared" si="1"/>
        <v/>
      </c>
      <c r="T24" s="3" t="str">
        <f t="shared" si="2"/>
        <v/>
      </c>
    </row>
    <row r="25" spans="1:20" s="1" customFormat="1" ht="23.25" customHeight="1" x14ac:dyDescent="0.2">
      <c r="B25"/>
      <c r="D25" s="5" t="s">
        <v>66</v>
      </c>
      <c r="E25" s="89" t="s">
        <v>39</v>
      </c>
      <c r="F25" s="86">
        <v>4</v>
      </c>
      <c r="G25" s="88">
        <v>180</v>
      </c>
      <c r="H25" s="37"/>
      <c r="I25" s="37"/>
      <c r="J25" s="3" t="str">
        <f t="shared" si="3"/>
        <v/>
      </c>
      <c r="K25" s="3" t="str">
        <f t="shared" si="4"/>
        <v/>
      </c>
      <c r="M25" s="73" t="s">
        <v>103</v>
      </c>
      <c r="N25" s="73" t="s">
        <v>60</v>
      </c>
      <c r="O25" s="84">
        <v>5</v>
      </c>
      <c r="P25" s="87">
        <v>280</v>
      </c>
      <c r="Q25" s="39">
        <v>2</v>
      </c>
      <c r="R25" s="37"/>
      <c r="S25" s="3">
        <f t="shared" si="1"/>
        <v>2</v>
      </c>
      <c r="T25" s="3">
        <f t="shared" si="2"/>
        <v>560</v>
      </c>
    </row>
    <row r="26" spans="1:20" s="1" customFormat="1" ht="23.25" customHeight="1" x14ac:dyDescent="0.2">
      <c r="B26"/>
      <c r="D26" s="5" t="s">
        <v>67</v>
      </c>
      <c r="E26" s="89" t="s">
        <v>39</v>
      </c>
      <c r="F26" s="83">
        <v>5</v>
      </c>
      <c r="G26" s="88">
        <v>250</v>
      </c>
      <c r="H26" s="37"/>
      <c r="I26" s="37"/>
      <c r="J26" s="3" t="str">
        <f t="shared" si="3"/>
        <v/>
      </c>
      <c r="K26" s="3" t="str">
        <f t="shared" si="4"/>
        <v/>
      </c>
      <c r="M26" s="73" t="s">
        <v>104</v>
      </c>
      <c r="N26" s="73" t="s">
        <v>60</v>
      </c>
      <c r="O26" s="84">
        <v>5</v>
      </c>
      <c r="P26" s="87">
        <v>250</v>
      </c>
      <c r="Q26" s="39"/>
      <c r="R26" s="37"/>
      <c r="S26" s="3" t="str">
        <f t="shared" si="1"/>
        <v/>
      </c>
      <c r="T26" s="3" t="str">
        <f t="shared" si="2"/>
        <v/>
      </c>
    </row>
    <row r="27" spans="1:20" s="1" customFormat="1" ht="23.25" customHeight="1" x14ac:dyDescent="0.2">
      <c r="A27"/>
      <c r="B27"/>
      <c r="D27" s="5" t="s">
        <v>68</v>
      </c>
      <c r="E27" s="89" t="s">
        <v>39</v>
      </c>
      <c r="F27" s="83">
        <v>5</v>
      </c>
      <c r="G27" s="88">
        <v>320</v>
      </c>
      <c r="H27" s="37">
        <v>2</v>
      </c>
      <c r="I27" s="37"/>
      <c r="J27" s="3">
        <f t="shared" si="3"/>
        <v>2</v>
      </c>
      <c r="K27" s="3">
        <f t="shared" si="4"/>
        <v>640</v>
      </c>
      <c r="M27" s="73" t="s">
        <v>62</v>
      </c>
      <c r="N27" s="73" t="s">
        <v>63</v>
      </c>
      <c r="O27" s="84">
        <v>4</v>
      </c>
      <c r="P27" s="87">
        <v>270</v>
      </c>
      <c r="Q27" s="39"/>
      <c r="R27" s="37"/>
      <c r="S27" s="3" t="str">
        <f t="shared" si="1"/>
        <v/>
      </c>
      <c r="T27" s="3" t="str">
        <f t="shared" si="2"/>
        <v/>
      </c>
    </row>
    <row r="28" spans="1:20" s="1" customFormat="1" ht="23.25" customHeight="1" x14ac:dyDescent="0.2">
      <c r="A28"/>
      <c r="B28"/>
      <c r="D28" s="5" t="s">
        <v>69</v>
      </c>
      <c r="E28" s="89" t="s">
        <v>60</v>
      </c>
      <c r="F28" s="83">
        <v>5</v>
      </c>
      <c r="G28" s="88">
        <v>250</v>
      </c>
      <c r="H28" s="37">
        <v>2</v>
      </c>
      <c r="I28" s="37"/>
      <c r="J28" s="3">
        <f t="shared" si="3"/>
        <v>2</v>
      </c>
      <c r="K28" s="3">
        <f t="shared" si="4"/>
        <v>500</v>
      </c>
      <c r="M28" s="73" t="s">
        <v>118</v>
      </c>
      <c r="N28" s="73" t="s">
        <v>102</v>
      </c>
      <c r="O28" s="84">
        <v>4</v>
      </c>
      <c r="P28" s="87">
        <v>200</v>
      </c>
      <c r="Q28" s="39">
        <v>2</v>
      </c>
      <c r="R28" s="37"/>
      <c r="S28" s="3">
        <f t="shared" si="1"/>
        <v>2</v>
      </c>
      <c r="T28" s="3">
        <f t="shared" si="2"/>
        <v>400</v>
      </c>
    </row>
    <row r="29" spans="1:20" s="1" customFormat="1" ht="23.25" customHeight="1" x14ac:dyDescent="0.2">
      <c r="A29"/>
      <c r="B29"/>
      <c r="D29" s="5" t="s">
        <v>35</v>
      </c>
      <c r="E29" s="89" t="s">
        <v>39</v>
      </c>
      <c r="F29" s="83">
        <v>5</v>
      </c>
      <c r="G29" s="88">
        <v>240</v>
      </c>
      <c r="H29" s="37"/>
      <c r="I29" s="37"/>
      <c r="J29" s="3" t="str">
        <f t="shared" si="3"/>
        <v/>
      </c>
      <c r="K29" s="3" t="str">
        <f t="shared" si="4"/>
        <v/>
      </c>
      <c r="M29" s="73" t="s">
        <v>62</v>
      </c>
      <c r="N29" s="73" t="s">
        <v>63</v>
      </c>
      <c r="O29" s="84">
        <v>4</v>
      </c>
      <c r="P29" s="87">
        <v>250</v>
      </c>
      <c r="Q29" s="39"/>
      <c r="R29" s="37"/>
      <c r="S29" s="3" t="str">
        <f t="shared" si="1"/>
        <v/>
      </c>
      <c r="T29" s="3" t="str">
        <f t="shared" si="2"/>
        <v/>
      </c>
    </row>
    <row r="30" spans="1:20" s="1" customFormat="1" ht="23.25" customHeight="1" x14ac:dyDescent="0.2">
      <c r="A30"/>
      <c r="B30"/>
      <c r="D30" s="5" t="s">
        <v>114</v>
      </c>
      <c r="E30" s="89" t="s">
        <v>60</v>
      </c>
      <c r="F30" s="83">
        <v>5</v>
      </c>
      <c r="G30" s="88">
        <v>200</v>
      </c>
      <c r="H30" s="37"/>
      <c r="I30" s="37"/>
      <c r="J30" s="3" t="str">
        <f t="shared" si="3"/>
        <v/>
      </c>
      <c r="K30" s="3" t="str">
        <f t="shared" si="4"/>
        <v/>
      </c>
      <c r="M30" s="73" t="s">
        <v>119</v>
      </c>
      <c r="N30" s="73" t="s">
        <v>60</v>
      </c>
      <c r="O30" s="84">
        <v>6</v>
      </c>
      <c r="P30" s="87">
        <v>250</v>
      </c>
      <c r="Q30" s="39">
        <v>2</v>
      </c>
      <c r="R30" s="37"/>
      <c r="S30" s="3">
        <f t="shared" si="1"/>
        <v>2</v>
      </c>
      <c r="T30" s="3">
        <f t="shared" si="2"/>
        <v>500</v>
      </c>
    </row>
    <row r="31" spans="1:20" s="1" customFormat="1" ht="23.25" customHeight="1" x14ac:dyDescent="0.2">
      <c r="A31"/>
      <c r="B31"/>
      <c r="D31" s="5" t="s">
        <v>72</v>
      </c>
      <c r="E31" s="89" t="s">
        <v>73</v>
      </c>
      <c r="F31" s="83">
        <v>10</v>
      </c>
      <c r="G31" s="88">
        <v>200</v>
      </c>
      <c r="H31" s="37"/>
      <c r="I31" s="37"/>
      <c r="J31" s="3" t="str">
        <f t="shared" si="3"/>
        <v/>
      </c>
      <c r="K31" s="3" t="str">
        <f t="shared" si="4"/>
        <v/>
      </c>
      <c r="M31" s="73" t="s">
        <v>62</v>
      </c>
      <c r="N31" s="73" t="s">
        <v>39</v>
      </c>
      <c r="O31" s="84">
        <v>5</v>
      </c>
      <c r="P31" s="87">
        <v>250</v>
      </c>
      <c r="Q31" s="39"/>
      <c r="R31" s="37"/>
      <c r="S31" s="3" t="str">
        <f t="shared" si="1"/>
        <v/>
      </c>
      <c r="T31" s="3" t="str">
        <f t="shared" si="2"/>
        <v/>
      </c>
    </row>
    <row r="32" spans="1:20" s="1" customFormat="1" ht="23.25" customHeight="1" x14ac:dyDescent="0.2">
      <c r="A32"/>
      <c r="B32"/>
      <c r="D32" s="5" t="s">
        <v>74</v>
      </c>
      <c r="E32" s="89" t="s">
        <v>39</v>
      </c>
      <c r="F32" s="86">
        <v>5</v>
      </c>
      <c r="G32" s="88">
        <v>260</v>
      </c>
      <c r="H32" s="37"/>
      <c r="I32" s="37"/>
      <c r="J32" s="3" t="str">
        <f t="shared" si="3"/>
        <v/>
      </c>
      <c r="K32" s="3" t="str">
        <f t="shared" si="4"/>
        <v/>
      </c>
      <c r="M32" s="73" t="s">
        <v>62</v>
      </c>
      <c r="N32" s="73" t="s">
        <v>63</v>
      </c>
      <c r="O32" s="84">
        <v>5</v>
      </c>
      <c r="P32" s="87">
        <v>260</v>
      </c>
      <c r="Q32" s="39"/>
      <c r="R32" s="37"/>
      <c r="S32" s="3" t="str">
        <f t="shared" si="1"/>
        <v/>
      </c>
      <c r="T32" s="3" t="str">
        <f t="shared" si="2"/>
        <v/>
      </c>
    </row>
    <row r="33" spans="1:20" s="1" customFormat="1" ht="23.25" customHeight="1" x14ac:dyDescent="0.2">
      <c r="A33"/>
      <c r="B33"/>
      <c r="D33" s="5" t="s">
        <v>113</v>
      </c>
      <c r="E33" s="89" t="s">
        <v>112</v>
      </c>
      <c r="F33" s="85" t="s">
        <v>111</v>
      </c>
      <c r="G33" s="88">
        <v>340</v>
      </c>
      <c r="H33" s="37"/>
      <c r="I33" s="37"/>
      <c r="J33" s="3" t="str">
        <f t="shared" si="3"/>
        <v/>
      </c>
      <c r="K33" s="3" t="str">
        <f t="shared" si="4"/>
        <v/>
      </c>
      <c r="L33"/>
      <c r="M33" s="73" t="s">
        <v>107</v>
      </c>
      <c r="N33" s="73" t="s">
        <v>79</v>
      </c>
      <c r="O33" s="84">
        <v>6</v>
      </c>
      <c r="P33" s="87">
        <v>350</v>
      </c>
      <c r="Q33" s="39"/>
      <c r="R33" s="37"/>
      <c r="S33" s="3" t="str">
        <f t="shared" si="1"/>
        <v/>
      </c>
      <c r="T33" s="3" t="str">
        <f t="shared" si="2"/>
        <v/>
      </c>
    </row>
    <row r="34" spans="1:20" s="1" customFormat="1" ht="23.25" customHeight="1" x14ac:dyDescent="0.15">
      <c r="A34"/>
      <c r="B34"/>
      <c r="D34" s="54"/>
      <c r="E34" s="97"/>
      <c r="F34" s="56"/>
      <c r="G34" s="55"/>
      <c r="H34" s="37"/>
      <c r="I34" s="37"/>
      <c r="J34" s="3" t="str">
        <f t="shared" si="3"/>
        <v/>
      </c>
      <c r="K34" s="3" t="str">
        <f t="shared" si="4"/>
        <v/>
      </c>
      <c r="L34"/>
      <c r="M34" s="54"/>
      <c r="N34" s="57"/>
      <c r="O34" s="56"/>
      <c r="P34" s="55"/>
      <c r="Q34" s="40"/>
      <c r="R34" s="37"/>
      <c r="S34" s="3" t="str">
        <f t="shared" si="1"/>
        <v/>
      </c>
      <c r="T34" s="3" t="str">
        <f t="shared" si="2"/>
        <v/>
      </c>
    </row>
    <row r="35" spans="1:20" ht="23.25" customHeight="1" x14ac:dyDescent="0.15">
      <c r="D35" s="54"/>
      <c r="E35" s="97"/>
      <c r="F35" s="56"/>
      <c r="G35" s="55"/>
      <c r="H35" s="37"/>
      <c r="I35" s="37"/>
      <c r="J35" s="3" t="str">
        <f t="shared" si="3"/>
        <v/>
      </c>
      <c r="K35" s="3" t="str">
        <f t="shared" si="4"/>
        <v/>
      </c>
      <c r="M35" s="54"/>
      <c r="N35" s="57"/>
      <c r="O35" s="56"/>
      <c r="P35" s="55"/>
      <c r="Q35" s="40"/>
      <c r="R35" s="37"/>
      <c r="S35" s="3" t="str">
        <f t="shared" si="1"/>
        <v/>
      </c>
      <c r="T35" s="3" t="str">
        <f t="shared" si="2"/>
        <v/>
      </c>
    </row>
    <row r="36" spans="1:20" ht="23.25" customHeight="1" x14ac:dyDescent="0.15">
      <c r="D36" s="54"/>
      <c r="E36" s="97"/>
      <c r="F36" s="56"/>
      <c r="G36" s="55"/>
      <c r="H36" s="37"/>
      <c r="I36" s="37"/>
      <c r="J36" s="3" t="str">
        <f t="shared" si="3"/>
        <v/>
      </c>
      <c r="K36" s="3" t="str">
        <f t="shared" si="4"/>
        <v/>
      </c>
      <c r="M36" s="54"/>
      <c r="N36" s="57"/>
      <c r="O36" s="56"/>
      <c r="P36" s="55"/>
      <c r="Q36" s="40"/>
      <c r="R36" s="37"/>
      <c r="S36" s="3" t="str">
        <f t="shared" si="1"/>
        <v/>
      </c>
      <c r="T36" s="3" t="str">
        <f t="shared" si="2"/>
        <v/>
      </c>
    </row>
    <row r="37" spans="1:20" ht="23.25" customHeight="1" x14ac:dyDescent="0.15">
      <c r="D37" s="54"/>
      <c r="E37" s="97"/>
      <c r="F37" s="56"/>
      <c r="G37" s="55"/>
      <c r="H37" s="37"/>
      <c r="I37" s="37"/>
      <c r="J37" s="3" t="str">
        <f t="shared" si="3"/>
        <v/>
      </c>
      <c r="K37" s="3" t="str">
        <f t="shared" si="4"/>
        <v/>
      </c>
      <c r="M37" s="54"/>
      <c r="N37" s="57"/>
      <c r="O37" s="56"/>
      <c r="P37" s="55"/>
      <c r="Q37" s="40"/>
      <c r="R37" s="37"/>
      <c r="S37" s="3" t="str">
        <f t="shared" si="1"/>
        <v/>
      </c>
      <c r="T37" s="3" t="str">
        <f t="shared" si="2"/>
        <v/>
      </c>
    </row>
    <row r="38" spans="1:20" ht="23.25" customHeight="1" x14ac:dyDescent="0.15">
      <c r="D38" s="53"/>
      <c r="E38" s="97"/>
      <c r="F38" s="56"/>
      <c r="G38" s="55"/>
      <c r="H38" s="38"/>
      <c r="I38" s="37"/>
      <c r="J38" s="3" t="str">
        <f t="shared" si="3"/>
        <v/>
      </c>
      <c r="K38" s="3" t="str">
        <f t="shared" si="4"/>
        <v/>
      </c>
      <c r="M38" s="53"/>
      <c r="N38" s="57"/>
      <c r="O38" s="56"/>
      <c r="P38" s="55"/>
      <c r="Q38" s="40"/>
      <c r="R38" s="37"/>
      <c r="S38" s="3" t="str">
        <f t="shared" si="1"/>
        <v/>
      </c>
      <c r="T38" s="3" t="str">
        <f t="shared" si="2"/>
        <v/>
      </c>
    </row>
    <row r="39" spans="1:20" ht="23.25" customHeight="1" x14ac:dyDescent="0.15">
      <c r="D39" s="53"/>
      <c r="E39" s="97"/>
      <c r="F39" s="56"/>
      <c r="G39" s="55"/>
      <c r="H39" s="38"/>
      <c r="I39" s="37"/>
      <c r="J39" s="3" t="str">
        <f t="shared" si="3"/>
        <v/>
      </c>
      <c r="K39" s="3" t="str">
        <f t="shared" si="4"/>
        <v/>
      </c>
      <c r="M39" s="53"/>
      <c r="N39" s="57"/>
      <c r="O39" s="56"/>
      <c r="P39" s="55"/>
      <c r="Q39" s="40"/>
      <c r="R39" s="37"/>
      <c r="S39" s="3" t="str">
        <f t="shared" si="1"/>
        <v/>
      </c>
      <c r="T39" s="3" t="str">
        <f t="shared" si="2"/>
        <v/>
      </c>
    </row>
    <row r="40" spans="1:20" ht="23.25" customHeight="1" x14ac:dyDescent="0.15">
      <c r="D40" s="53"/>
      <c r="E40" s="97"/>
      <c r="F40" s="56"/>
      <c r="G40" s="55"/>
      <c r="H40" s="38"/>
      <c r="I40" s="37"/>
      <c r="J40" s="3" t="str">
        <f t="shared" si="3"/>
        <v/>
      </c>
      <c r="K40" s="3" t="str">
        <f t="shared" si="4"/>
        <v/>
      </c>
      <c r="M40" s="53"/>
      <c r="N40" s="57"/>
      <c r="O40" s="56"/>
      <c r="P40" s="55"/>
      <c r="Q40" s="40"/>
      <c r="R40" s="37"/>
      <c r="S40" s="3" t="str">
        <f t="shared" si="1"/>
        <v/>
      </c>
      <c r="T40" s="3" t="str">
        <f t="shared" si="2"/>
        <v/>
      </c>
    </row>
    <row r="41" spans="1:20" ht="23.25" customHeight="1" x14ac:dyDescent="0.15">
      <c r="D41" s="53"/>
      <c r="E41" s="97"/>
      <c r="F41" s="56"/>
      <c r="G41" s="55"/>
      <c r="H41" s="37"/>
      <c r="I41" s="37"/>
      <c r="J41" s="3" t="str">
        <f t="shared" si="3"/>
        <v/>
      </c>
      <c r="K41" s="3" t="str">
        <f t="shared" si="4"/>
        <v/>
      </c>
      <c r="M41" s="53"/>
      <c r="N41" s="57"/>
      <c r="O41" s="56"/>
      <c r="P41" s="55"/>
      <c r="Q41" s="40"/>
      <c r="R41" s="37"/>
      <c r="S41" s="3" t="str">
        <f t="shared" si="1"/>
        <v/>
      </c>
      <c r="T41" s="3" t="str">
        <f t="shared" si="2"/>
        <v/>
      </c>
    </row>
    <row r="42" spans="1:20" ht="23.25" customHeight="1" x14ac:dyDescent="0.15">
      <c r="D42" s="53"/>
      <c r="E42" s="97"/>
      <c r="F42" s="95"/>
      <c r="G42" s="55"/>
      <c r="H42" s="38"/>
      <c r="I42" s="37"/>
      <c r="J42" s="3" t="str">
        <f t="shared" si="3"/>
        <v/>
      </c>
      <c r="K42" s="3" t="str">
        <f t="shared" si="4"/>
        <v/>
      </c>
      <c r="M42" s="53"/>
      <c r="N42" s="57"/>
      <c r="O42" s="56"/>
      <c r="P42" s="55"/>
      <c r="Q42" s="40"/>
      <c r="R42" s="37"/>
      <c r="S42" s="3" t="str">
        <f t="shared" si="1"/>
        <v/>
      </c>
      <c r="T42" s="3" t="str">
        <f t="shared" si="2"/>
        <v/>
      </c>
    </row>
    <row r="43" spans="1:20" ht="23.25" customHeight="1" x14ac:dyDescent="0.15">
      <c r="D43" s="53"/>
      <c r="E43" s="97"/>
      <c r="F43" s="95"/>
      <c r="G43" s="55"/>
      <c r="H43" s="37"/>
      <c r="I43" s="37"/>
      <c r="J43" s="3" t="str">
        <f t="shared" si="3"/>
        <v/>
      </c>
      <c r="K43" s="3" t="str">
        <f t="shared" si="4"/>
        <v/>
      </c>
      <c r="M43" s="53"/>
      <c r="N43" s="57"/>
      <c r="O43" s="56"/>
      <c r="P43" s="55"/>
      <c r="Q43" s="40"/>
      <c r="R43" s="37"/>
      <c r="S43" s="3" t="str">
        <f t="shared" si="1"/>
        <v/>
      </c>
      <c r="T43" s="3" t="str">
        <f t="shared" si="2"/>
        <v/>
      </c>
    </row>
    <row r="44" spans="1:20" ht="23.25" customHeight="1" x14ac:dyDescent="0.15">
      <c r="D44" s="53"/>
      <c r="E44" s="97"/>
      <c r="F44" s="95"/>
      <c r="G44" s="55"/>
      <c r="H44" s="37"/>
      <c r="I44" s="37"/>
      <c r="J44" s="3" t="str">
        <f t="shared" si="3"/>
        <v/>
      </c>
      <c r="K44" s="3" t="str">
        <f t="shared" si="4"/>
        <v/>
      </c>
      <c r="M44" s="53"/>
      <c r="N44" s="97"/>
      <c r="O44" s="56"/>
      <c r="P44" s="55"/>
      <c r="Q44" s="40"/>
      <c r="R44" s="37"/>
      <c r="S44" s="3" t="str">
        <f t="shared" si="1"/>
        <v/>
      </c>
      <c r="T44" s="3" t="str">
        <f t="shared" si="2"/>
        <v/>
      </c>
    </row>
    <row r="45" spans="1:20" ht="23.25" customHeight="1" x14ac:dyDescent="0.15">
      <c r="D45" s="53"/>
      <c r="E45" s="97"/>
      <c r="F45" s="95"/>
      <c r="G45" s="55"/>
      <c r="H45" s="37"/>
      <c r="I45" s="37"/>
      <c r="J45" s="3" t="str">
        <f t="shared" si="3"/>
        <v/>
      </c>
      <c r="K45" s="3" t="str">
        <f t="shared" si="4"/>
        <v/>
      </c>
      <c r="M45" s="53"/>
      <c r="N45" s="97"/>
      <c r="O45" s="95"/>
      <c r="P45" s="55"/>
      <c r="Q45" s="40"/>
      <c r="R45" s="37"/>
      <c r="S45" s="3" t="str">
        <f t="shared" si="1"/>
        <v/>
      </c>
      <c r="T45" s="3" t="str">
        <f t="shared" si="2"/>
        <v/>
      </c>
    </row>
    <row r="46" spans="1:20" ht="9" customHeight="1" x14ac:dyDescent="0.15">
      <c r="D46" s="58"/>
      <c r="E46" s="59"/>
      <c r="F46" s="93"/>
      <c r="G46" s="60"/>
      <c r="M46" s="58"/>
      <c r="N46" s="59"/>
      <c r="O46" s="93"/>
      <c r="P46" s="60"/>
    </row>
    <row r="47" spans="1:20" ht="32.25" customHeight="1" x14ac:dyDescent="0.15">
      <c r="I47" s="116" t="s">
        <v>14</v>
      </c>
      <c r="J47" s="116"/>
      <c r="K47" s="34"/>
      <c r="L47" s="1"/>
      <c r="M47" s="1"/>
      <c r="N47" s="1"/>
      <c r="O47" s="1"/>
      <c r="P47" s="1"/>
      <c r="Q47" s="1"/>
      <c r="R47" s="116" t="s">
        <v>14</v>
      </c>
      <c r="S47" s="116"/>
      <c r="T47" s="34">
        <f>IF(SUM(T21:T45),SUM(T22:T45),"")</f>
        <v>1460</v>
      </c>
    </row>
    <row r="48" spans="1:20" ht="6" customHeight="1" thickBot="1" x14ac:dyDescent="0.2"/>
    <row r="49" spans="12:18" ht="19.5" customHeight="1" x14ac:dyDescent="0.15">
      <c r="L49" s="137" t="s">
        <v>31</v>
      </c>
      <c r="M49" s="137"/>
      <c r="N49" s="137"/>
      <c r="O49" s="138">
        <f>IF(SUM(O12:P17)+SUM(K21:K45)+SUM(T21:T45),SUM(O12:P17)+SUM(K21:K45)+SUM(T21:T45),"")</f>
        <v>4570</v>
      </c>
      <c r="P49" s="139"/>
      <c r="Q49" s="140"/>
    </row>
    <row r="50" spans="12:18" ht="14.25" thickBot="1" x14ac:dyDescent="0.2">
      <c r="L50" s="137"/>
      <c r="M50" s="137"/>
      <c r="N50" s="137"/>
      <c r="O50" s="141"/>
      <c r="P50" s="142"/>
      <c r="Q50" s="143"/>
      <c r="R50" t="s">
        <v>15</v>
      </c>
    </row>
    <row r="72" spans="4:11" x14ac:dyDescent="0.15">
      <c r="D72" s="111" t="s">
        <v>14</v>
      </c>
      <c r="E72" s="109"/>
      <c r="F72" s="109"/>
      <c r="G72" s="109"/>
      <c r="H72" s="120">
        <f>SUM(K21:K44)</f>
        <v>1140</v>
      </c>
      <c r="I72" s="121"/>
      <c r="J72" s="121"/>
      <c r="K72" s="20" t="s">
        <v>15</v>
      </c>
    </row>
  </sheetData>
  <mergeCells count="40">
    <mergeCell ref="R7:S7"/>
    <mergeCell ref="D8:E8"/>
    <mergeCell ref="F8:H8"/>
    <mergeCell ref="I8:J8"/>
    <mergeCell ref="O8:R8"/>
    <mergeCell ref="S8:T8"/>
    <mergeCell ref="F9:H9"/>
    <mergeCell ref="I9:J9"/>
    <mergeCell ref="O9:Q9"/>
    <mergeCell ref="S9:T9"/>
    <mergeCell ref="C11:D11"/>
    <mergeCell ref="E11:K11"/>
    <mergeCell ref="L11:M11"/>
    <mergeCell ref="O11:P11"/>
    <mergeCell ref="C12:D14"/>
    <mergeCell ref="I12:K12"/>
    <mergeCell ref="L12:M12"/>
    <mergeCell ref="O12:P12"/>
    <mergeCell ref="I13:K13"/>
    <mergeCell ref="L13:M13"/>
    <mergeCell ref="O13:P13"/>
    <mergeCell ref="I14:K14"/>
    <mergeCell ref="L14:M14"/>
    <mergeCell ref="O14:P14"/>
    <mergeCell ref="R47:S47"/>
    <mergeCell ref="L49:N50"/>
    <mergeCell ref="O49:Q50"/>
    <mergeCell ref="C15:D17"/>
    <mergeCell ref="L15:M15"/>
    <mergeCell ref="O15:P15"/>
    <mergeCell ref="I16:K16"/>
    <mergeCell ref="L16:M16"/>
    <mergeCell ref="O16:P16"/>
    <mergeCell ref="L17:M17"/>
    <mergeCell ref="O17:P17"/>
    <mergeCell ref="D72:G72"/>
    <mergeCell ref="H72:J72"/>
    <mergeCell ref="M18:N18"/>
    <mergeCell ref="O18:P18"/>
    <mergeCell ref="I47:J47"/>
  </mergeCells>
  <phoneticPr fontId="1"/>
  <pageMargins left="0" right="0" top="0" bottom="0" header="0" footer="0"/>
  <pageSetup paperSize="13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2"/>
  <sheetViews>
    <sheetView tabSelected="1" view="pageBreakPreview" zoomScale="80" zoomScaleNormal="100" zoomScaleSheetLayoutView="80" workbookViewId="0">
      <selection activeCell="M10" sqref="M10"/>
    </sheetView>
  </sheetViews>
  <sheetFormatPr defaultRowHeight="13.5" x14ac:dyDescent="0.15"/>
  <cols>
    <col min="1" max="1" width="3.625" customWidth="1"/>
    <col min="2" max="2" width="4.25" customWidth="1"/>
    <col min="3" max="3" width="1.625" customWidth="1"/>
    <col min="4" max="4" width="16.125" customWidth="1"/>
    <col min="5" max="5" width="6.875" customWidth="1"/>
    <col min="6" max="6" width="5.375" customWidth="1"/>
    <col min="7" max="7" width="8.5" customWidth="1"/>
    <col min="8" max="9" width="4.75" customWidth="1"/>
    <col min="10" max="10" width="6.75" customWidth="1"/>
    <col min="11" max="11" width="7.375" customWidth="1"/>
    <col min="12" max="12" width="2.25" customWidth="1"/>
    <col min="13" max="13" width="16.375" customWidth="1"/>
    <col min="14" max="15" width="5.375" customWidth="1"/>
    <col min="17" max="18" width="4.875" customWidth="1"/>
    <col min="19" max="19" width="6.5" customWidth="1"/>
    <col min="20" max="20" width="7.75" customWidth="1"/>
  </cols>
  <sheetData>
    <row r="4" spans="3:20" x14ac:dyDescent="0.15">
      <c r="R4" s="14"/>
      <c r="S4" s="14"/>
      <c r="T4" s="14"/>
    </row>
    <row r="5" spans="3:20" x14ac:dyDescent="0.15">
      <c r="R5" s="14"/>
      <c r="S5" s="14"/>
      <c r="T5" s="14"/>
    </row>
    <row r="6" spans="3:20" x14ac:dyDescent="0.15">
      <c r="R6" s="14"/>
      <c r="S6" s="14"/>
      <c r="T6" s="14"/>
    </row>
    <row r="7" spans="3:20" ht="14.25" thickBot="1" x14ac:dyDescent="0.2">
      <c r="R7" s="108"/>
      <c r="S7" s="108"/>
      <c r="T7" s="104"/>
    </row>
    <row r="8" spans="3:20" ht="18.75" customHeight="1" x14ac:dyDescent="0.15">
      <c r="D8" s="111" t="s">
        <v>5</v>
      </c>
      <c r="E8" s="110"/>
      <c r="F8" s="116" t="s">
        <v>6</v>
      </c>
      <c r="G8" s="116"/>
      <c r="H8" s="116"/>
      <c r="I8" s="112" t="s">
        <v>11</v>
      </c>
      <c r="J8" s="113"/>
      <c r="K8" s="100" t="s">
        <v>8</v>
      </c>
      <c r="M8" s="100" t="s">
        <v>7</v>
      </c>
      <c r="N8" s="26"/>
      <c r="O8" s="117" t="s">
        <v>32</v>
      </c>
      <c r="P8" s="118"/>
      <c r="Q8" s="118"/>
      <c r="R8" s="119"/>
      <c r="S8" s="109" t="s">
        <v>33</v>
      </c>
      <c r="T8" s="110"/>
    </row>
    <row r="9" spans="3:20" ht="55.5" customHeight="1" thickBot="1" x14ac:dyDescent="0.25">
      <c r="D9" s="107" t="s">
        <v>126</v>
      </c>
      <c r="E9" s="106" t="s">
        <v>10</v>
      </c>
      <c r="F9" s="116"/>
      <c r="G9" s="116"/>
      <c r="H9" s="116"/>
      <c r="I9" s="114">
        <v>43077</v>
      </c>
      <c r="J9" s="115"/>
      <c r="K9" s="100" t="s">
        <v>127</v>
      </c>
      <c r="M9" s="100"/>
      <c r="N9" s="26"/>
      <c r="O9" s="148">
        <f>O49</f>
        <v>6260</v>
      </c>
      <c r="P9" s="149"/>
      <c r="Q9" s="149"/>
      <c r="R9" s="35" t="s">
        <v>15</v>
      </c>
      <c r="S9" s="150"/>
      <c r="T9" s="151"/>
    </row>
    <row r="11" spans="3:20" ht="17.25" customHeight="1" x14ac:dyDescent="0.15">
      <c r="C11" s="111" t="s">
        <v>16</v>
      </c>
      <c r="D11" s="109"/>
      <c r="E11" s="116" t="s">
        <v>17</v>
      </c>
      <c r="F11" s="116"/>
      <c r="G11" s="116"/>
      <c r="H11" s="116"/>
      <c r="I11" s="116"/>
      <c r="J11" s="116"/>
      <c r="K11" s="116"/>
      <c r="L11" s="111" t="s">
        <v>30</v>
      </c>
      <c r="M11" s="110"/>
      <c r="N11" s="31" t="s">
        <v>18</v>
      </c>
      <c r="O11" s="144" t="s">
        <v>9</v>
      </c>
      <c r="P11" s="144"/>
    </row>
    <row r="12" spans="3:20" ht="22.5" customHeight="1" x14ac:dyDescent="0.15">
      <c r="C12" s="123" t="s">
        <v>20</v>
      </c>
      <c r="D12" s="124"/>
      <c r="E12" s="32" t="s">
        <v>21</v>
      </c>
      <c r="F12" s="14"/>
      <c r="G12" s="33"/>
      <c r="H12" s="33"/>
      <c r="I12" s="108" t="s">
        <v>22</v>
      </c>
      <c r="J12" s="108"/>
      <c r="K12" s="122"/>
      <c r="L12" s="155">
        <v>1500</v>
      </c>
      <c r="M12" s="156"/>
      <c r="N12" s="41">
        <v>1</v>
      </c>
      <c r="O12" s="145">
        <f>IF(L12*N12,L12*N12,"")</f>
        <v>1500</v>
      </c>
      <c r="P12" s="145"/>
      <c r="Q12" s="44"/>
    </row>
    <row r="13" spans="3:20" ht="22.5" customHeight="1" x14ac:dyDescent="0.15">
      <c r="C13" s="125"/>
      <c r="D13" s="126"/>
      <c r="E13" s="23" t="s">
        <v>23</v>
      </c>
      <c r="F13" s="7"/>
      <c r="G13" s="24"/>
      <c r="H13" s="24"/>
      <c r="I13" s="109" t="s">
        <v>24</v>
      </c>
      <c r="J13" s="109"/>
      <c r="K13" s="110"/>
      <c r="L13" s="157">
        <v>1550</v>
      </c>
      <c r="M13" s="158"/>
      <c r="N13" s="42"/>
      <c r="O13" s="145" t="str">
        <f t="shared" ref="O13:O17" si="0">IF(L13*N13,L13*N13,"")</f>
        <v/>
      </c>
      <c r="P13" s="145"/>
    </row>
    <row r="14" spans="3:20" ht="22.5" customHeight="1" x14ac:dyDescent="0.15">
      <c r="C14" s="127"/>
      <c r="D14" s="128"/>
      <c r="E14" s="28" t="s">
        <v>25</v>
      </c>
      <c r="F14" s="14"/>
      <c r="G14" s="29"/>
      <c r="H14" s="29"/>
      <c r="I14" s="108" t="s">
        <v>26</v>
      </c>
      <c r="J14" s="108"/>
      <c r="K14" s="122"/>
      <c r="L14" s="157">
        <v>1650</v>
      </c>
      <c r="M14" s="158"/>
      <c r="N14" s="43">
        <v>1</v>
      </c>
      <c r="O14" s="145">
        <f t="shared" si="0"/>
        <v>1650</v>
      </c>
      <c r="P14" s="145"/>
    </row>
    <row r="15" spans="3:20" ht="22.5" customHeight="1" x14ac:dyDescent="0.15">
      <c r="C15" s="131" t="s">
        <v>27</v>
      </c>
      <c r="D15" s="132"/>
      <c r="E15" s="25" t="s">
        <v>28</v>
      </c>
      <c r="F15" s="30"/>
      <c r="G15" s="19"/>
      <c r="H15" s="19"/>
      <c r="I15" s="19"/>
      <c r="J15" s="30"/>
      <c r="K15" s="91" t="s">
        <v>120</v>
      </c>
      <c r="L15" s="153">
        <v>1300</v>
      </c>
      <c r="M15" s="159"/>
      <c r="N15" s="92"/>
      <c r="O15" s="146" t="str">
        <f t="shared" si="0"/>
        <v/>
      </c>
      <c r="P15" s="147"/>
    </row>
    <row r="16" spans="3:20" ht="22.5" customHeight="1" x14ac:dyDescent="0.15">
      <c r="C16" s="133"/>
      <c r="D16" s="134"/>
      <c r="E16" s="105"/>
      <c r="F16" s="22"/>
      <c r="G16" s="21"/>
      <c r="H16" s="21"/>
      <c r="I16" s="129" t="s">
        <v>121</v>
      </c>
      <c r="J16" s="129"/>
      <c r="K16" s="130"/>
      <c r="L16" s="160">
        <v>1240</v>
      </c>
      <c r="M16" s="161"/>
      <c r="N16" s="90"/>
      <c r="O16" s="146" t="str">
        <f t="shared" si="0"/>
        <v/>
      </c>
      <c r="P16" s="147"/>
    </row>
    <row r="17" spans="1:20" ht="22.5" customHeight="1" x14ac:dyDescent="0.15">
      <c r="B17" s="102"/>
      <c r="C17" s="135"/>
      <c r="D17" s="136"/>
      <c r="E17" s="10" t="s">
        <v>40</v>
      </c>
      <c r="F17" s="103"/>
      <c r="G17" s="11"/>
      <c r="H17" s="7"/>
      <c r="I17" s="7"/>
      <c r="J17" s="11"/>
      <c r="K17" s="6"/>
      <c r="L17" s="153">
        <v>950</v>
      </c>
      <c r="M17" s="154"/>
      <c r="N17" s="37"/>
      <c r="O17" s="145" t="str">
        <f t="shared" si="0"/>
        <v/>
      </c>
      <c r="P17" s="145"/>
    </row>
    <row r="18" spans="1:20" ht="21.75" customHeight="1" x14ac:dyDescent="0.15">
      <c r="B18" s="102"/>
      <c r="D18" s="1"/>
      <c r="E18" s="1"/>
      <c r="F18" s="1"/>
      <c r="G18" s="1"/>
      <c r="H18" s="1"/>
      <c r="I18" s="1"/>
      <c r="J18" s="1"/>
      <c r="M18" s="152" t="s">
        <v>14</v>
      </c>
      <c r="N18" s="152"/>
      <c r="O18" s="146">
        <f>SUM(O12:P17)</f>
        <v>3150</v>
      </c>
      <c r="P18" s="147"/>
    </row>
    <row r="19" spans="1:20" x14ac:dyDescent="0.15">
      <c r="L19" s="1"/>
    </row>
    <row r="20" spans="1:20" s="1" customFormat="1" ht="15.75" customHeight="1" x14ac:dyDescent="0.15">
      <c r="B20"/>
      <c r="D20" s="16" t="s">
        <v>0</v>
      </c>
      <c r="E20" s="16" t="s">
        <v>1</v>
      </c>
      <c r="F20" s="16" t="s">
        <v>2</v>
      </c>
      <c r="G20" s="16" t="s">
        <v>3</v>
      </c>
      <c r="H20" s="17" t="s">
        <v>4</v>
      </c>
      <c r="I20" s="18" t="s">
        <v>13</v>
      </c>
      <c r="J20" s="3" t="s">
        <v>12</v>
      </c>
      <c r="K20" s="100" t="s">
        <v>9</v>
      </c>
      <c r="M20" s="16" t="s">
        <v>0</v>
      </c>
      <c r="N20" s="16" t="s">
        <v>1</v>
      </c>
      <c r="O20" s="16" t="s">
        <v>2</v>
      </c>
      <c r="P20" s="16" t="s">
        <v>3</v>
      </c>
      <c r="Q20" s="17" t="s">
        <v>4</v>
      </c>
      <c r="R20" s="18" t="s">
        <v>13</v>
      </c>
      <c r="S20" s="3" t="s">
        <v>12</v>
      </c>
      <c r="T20" s="100" t="s">
        <v>9</v>
      </c>
    </row>
    <row r="21" spans="1:20" s="1" customFormat="1" ht="23.25" customHeight="1" x14ac:dyDescent="0.2">
      <c r="B21"/>
      <c r="D21" s="5" t="s">
        <v>34</v>
      </c>
      <c r="E21" s="81" t="s">
        <v>60</v>
      </c>
      <c r="F21" s="86">
        <v>5</v>
      </c>
      <c r="G21" s="88">
        <v>190</v>
      </c>
      <c r="H21" s="36"/>
      <c r="I21" s="37"/>
      <c r="J21" s="3" t="str">
        <f>IF(H21-I21,H21-I21,"")</f>
        <v/>
      </c>
      <c r="K21" s="3" t="str">
        <f>IF((H21-I21)*G21,(H21-I21)*G21,"")</f>
        <v/>
      </c>
      <c r="M21" s="73" t="s">
        <v>115</v>
      </c>
      <c r="N21" s="73" t="s">
        <v>60</v>
      </c>
      <c r="O21" s="83">
        <v>6</v>
      </c>
      <c r="P21" s="87">
        <v>210</v>
      </c>
      <c r="Q21" s="39"/>
      <c r="R21" s="37"/>
      <c r="S21" s="3" t="str">
        <f t="shared" ref="S21:S45" si="1">IF(Q21-R21,Q21-R21,"")</f>
        <v/>
      </c>
      <c r="T21" s="3" t="str">
        <f t="shared" ref="T21:T45" si="2">IF((Q21-R21)*P21,(Q21-R21)*P21,"")</f>
        <v/>
      </c>
    </row>
    <row r="22" spans="1:20" s="1" customFormat="1" ht="23.25" customHeight="1" x14ac:dyDescent="0.2">
      <c r="B22"/>
      <c r="D22" s="5" t="s">
        <v>61</v>
      </c>
      <c r="E22" s="89" t="s">
        <v>60</v>
      </c>
      <c r="F22" s="86">
        <v>5</v>
      </c>
      <c r="G22" s="88">
        <v>170</v>
      </c>
      <c r="H22" s="37"/>
      <c r="I22" s="37"/>
      <c r="J22" s="3" t="str">
        <f t="shared" ref="J22:J45" si="3">IF(H22-I22,H22-I22,"")</f>
        <v/>
      </c>
      <c r="K22" s="3" t="str">
        <f t="shared" ref="K22:K45" si="4">IF((H22-I22)*G22,(H22-I22)*G22,"")</f>
        <v/>
      </c>
      <c r="M22" s="73" t="s">
        <v>97</v>
      </c>
      <c r="N22" s="73" t="s">
        <v>39</v>
      </c>
      <c r="O22" s="83">
        <v>5</v>
      </c>
      <c r="P22" s="87">
        <v>210</v>
      </c>
      <c r="Q22" s="39"/>
      <c r="R22" s="37"/>
      <c r="S22" s="3" t="str">
        <f t="shared" si="1"/>
        <v/>
      </c>
      <c r="T22" s="3" t="str">
        <f t="shared" si="2"/>
        <v/>
      </c>
    </row>
    <row r="23" spans="1:20" s="1" customFormat="1" ht="23.25" customHeight="1" x14ac:dyDescent="0.2">
      <c r="B23"/>
      <c r="D23" s="5" t="s">
        <v>62</v>
      </c>
      <c r="E23" s="89" t="s">
        <v>63</v>
      </c>
      <c r="F23" s="86">
        <v>4</v>
      </c>
      <c r="G23" s="88">
        <v>250</v>
      </c>
      <c r="H23" s="37"/>
      <c r="I23" s="37"/>
      <c r="J23" s="3" t="str">
        <f t="shared" si="3"/>
        <v/>
      </c>
      <c r="K23" s="3" t="str">
        <f t="shared" si="4"/>
        <v/>
      </c>
      <c r="M23" s="73" t="s">
        <v>117</v>
      </c>
      <c r="N23" s="73" t="s">
        <v>116</v>
      </c>
      <c r="O23" s="82" t="s">
        <v>111</v>
      </c>
      <c r="P23" s="87">
        <v>190</v>
      </c>
      <c r="Q23" s="39"/>
      <c r="R23" s="37"/>
      <c r="S23" s="3" t="str">
        <f t="shared" si="1"/>
        <v/>
      </c>
      <c r="T23" s="3" t="str">
        <f t="shared" si="2"/>
        <v/>
      </c>
    </row>
    <row r="24" spans="1:20" s="1" customFormat="1" ht="23.25" customHeight="1" x14ac:dyDescent="0.2">
      <c r="B24"/>
      <c r="D24" s="5" t="s">
        <v>64</v>
      </c>
      <c r="E24" s="89" t="s">
        <v>65</v>
      </c>
      <c r="F24" s="86">
        <v>4</v>
      </c>
      <c r="G24" s="88">
        <v>210</v>
      </c>
      <c r="H24" s="37"/>
      <c r="I24" s="37"/>
      <c r="J24" s="3" t="str">
        <f t="shared" si="3"/>
        <v/>
      </c>
      <c r="K24" s="3" t="str">
        <f t="shared" si="4"/>
        <v/>
      </c>
      <c r="M24" s="73" t="s">
        <v>101</v>
      </c>
      <c r="N24" s="73" t="s">
        <v>102</v>
      </c>
      <c r="O24" s="84">
        <v>4</v>
      </c>
      <c r="P24" s="87">
        <v>200</v>
      </c>
      <c r="Q24" s="39"/>
      <c r="R24" s="37"/>
      <c r="S24" s="3" t="str">
        <f t="shared" si="1"/>
        <v/>
      </c>
      <c r="T24" s="3" t="str">
        <f t="shared" si="2"/>
        <v/>
      </c>
    </row>
    <row r="25" spans="1:20" s="1" customFormat="1" ht="23.25" customHeight="1" x14ac:dyDescent="0.2">
      <c r="B25"/>
      <c r="D25" s="5" t="s">
        <v>66</v>
      </c>
      <c r="E25" s="89" t="s">
        <v>39</v>
      </c>
      <c r="F25" s="86">
        <v>4</v>
      </c>
      <c r="G25" s="88">
        <v>180</v>
      </c>
      <c r="H25" s="37"/>
      <c r="I25" s="37"/>
      <c r="J25" s="3" t="str">
        <f t="shared" si="3"/>
        <v/>
      </c>
      <c r="K25" s="3" t="str">
        <f t="shared" si="4"/>
        <v/>
      </c>
      <c r="M25" s="73" t="s">
        <v>103</v>
      </c>
      <c r="N25" s="73" t="s">
        <v>60</v>
      </c>
      <c r="O25" s="84">
        <v>5</v>
      </c>
      <c r="P25" s="87">
        <v>280</v>
      </c>
      <c r="Q25" s="39">
        <v>2</v>
      </c>
      <c r="R25" s="37"/>
      <c r="S25" s="3">
        <f t="shared" si="1"/>
        <v>2</v>
      </c>
      <c r="T25" s="3">
        <f t="shared" si="2"/>
        <v>560</v>
      </c>
    </row>
    <row r="26" spans="1:20" s="1" customFormat="1" ht="23.25" customHeight="1" x14ac:dyDescent="0.2">
      <c r="B26"/>
      <c r="D26" s="5" t="s">
        <v>67</v>
      </c>
      <c r="E26" s="89" t="s">
        <v>39</v>
      </c>
      <c r="F26" s="83">
        <v>5</v>
      </c>
      <c r="G26" s="88">
        <v>250</v>
      </c>
      <c r="H26" s="37"/>
      <c r="I26" s="37"/>
      <c r="J26" s="3" t="str">
        <f t="shared" si="3"/>
        <v/>
      </c>
      <c r="K26" s="3" t="str">
        <f t="shared" si="4"/>
        <v/>
      </c>
      <c r="M26" s="73" t="s">
        <v>104</v>
      </c>
      <c r="N26" s="73" t="s">
        <v>60</v>
      </c>
      <c r="O26" s="84">
        <v>5</v>
      </c>
      <c r="P26" s="87">
        <v>250</v>
      </c>
      <c r="Q26" s="39">
        <v>5</v>
      </c>
      <c r="R26" s="37"/>
      <c r="S26" s="3">
        <f t="shared" si="1"/>
        <v>5</v>
      </c>
      <c r="T26" s="3">
        <f t="shared" si="2"/>
        <v>1250</v>
      </c>
    </row>
    <row r="27" spans="1:20" s="1" customFormat="1" ht="23.25" customHeight="1" x14ac:dyDescent="0.2">
      <c r="A27"/>
      <c r="B27"/>
      <c r="D27" s="5" t="s">
        <v>68</v>
      </c>
      <c r="E27" s="89" t="s">
        <v>39</v>
      </c>
      <c r="F27" s="83">
        <v>5</v>
      </c>
      <c r="G27" s="88">
        <v>320</v>
      </c>
      <c r="H27" s="37"/>
      <c r="I27" s="37"/>
      <c r="J27" s="3" t="str">
        <f t="shared" si="3"/>
        <v/>
      </c>
      <c r="K27" s="3" t="str">
        <f t="shared" si="4"/>
        <v/>
      </c>
      <c r="M27" s="73" t="s">
        <v>62</v>
      </c>
      <c r="N27" s="73" t="s">
        <v>63</v>
      </c>
      <c r="O27" s="84">
        <v>4</v>
      </c>
      <c r="P27" s="87">
        <v>270</v>
      </c>
      <c r="Q27" s="39"/>
      <c r="R27" s="37"/>
      <c r="S27" s="3" t="str">
        <f t="shared" si="1"/>
        <v/>
      </c>
      <c r="T27" s="3" t="str">
        <f t="shared" si="2"/>
        <v/>
      </c>
    </row>
    <row r="28" spans="1:20" s="1" customFormat="1" ht="23.25" customHeight="1" x14ac:dyDescent="0.2">
      <c r="A28"/>
      <c r="B28"/>
      <c r="D28" s="5" t="s">
        <v>69</v>
      </c>
      <c r="E28" s="89" t="s">
        <v>60</v>
      </c>
      <c r="F28" s="83">
        <v>5</v>
      </c>
      <c r="G28" s="88">
        <v>250</v>
      </c>
      <c r="H28" s="37"/>
      <c r="I28" s="37"/>
      <c r="J28" s="3" t="str">
        <f t="shared" si="3"/>
        <v/>
      </c>
      <c r="K28" s="3" t="str">
        <f t="shared" si="4"/>
        <v/>
      </c>
      <c r="M28" s="73" t="s">
        <v>118</v>
      </c>
      <c r="N28" s="73" t="s">
        <v>102</v>
      </c>
      <c r="O28" s="84">
        <v>4</v>
      </c>
      <c r="P28" s="87">
        <v>200</v>
      </c>
      <c r="Q28" s="39"/>
      <c r="R28" s="37"/>
      <c r="S28" s="3" t="str">
        <f t="shared" si="1"/>
        <v/>
      </c>
      <c r="T28" s="3" t="str">
        <f t="shared" si="2"/>
        <v/>
      </c>
    </row>
    <row r="29" spans="1:20" s="1" customFormat="1" ht="23.25" customHeight="1" x14ac:dyDescent="0.2">
      <c r="A29"/>
      <c r="B29"/>
      <c r="D29" s="5" t="s">
        <v>35</v>
      </c>
      <c r="E29" s="89" t="s">
        <v>39</v>
      </c>
      <c r="F29" s="83">
        <v>5</v>
      </c>
      <c r="G29" s="88">
        <v>240</v>
      </c>
      <c r="H29" s="37"/>
      <c r="I29" s="37"/>
      <c r="J29" s="3" t="str">
        <f t="shared" si="3"/>
        <v/>
      </c>
      <c r="K29" s="3" t="str">
        <f t="shared" si="4"/>
        <v/>
      </c>
      <c r="M29" s="73" t="s">
        <v>62</v>
      </c>
      <c r="N29" s="73" t="s">
        <v>63</v>
      </c>
      <c r="O29" s="84">
        <v>4</v>
      </c>
      <c r="P29" s="87">
        <v>250</v>
      </c>
      <c r="Q29" s="39"/>
      <c r="R29" s="37"/>
      <c r="S29" s="3" t="str">
        <f t="shared" si="1"/>
        <v/>
      </c>
      <c r="T29" s="3" t="str">
        <f t="shared" si="2"/>
        <v/>
      </c>
    </row>
    <row r="30" spans="1:20" s="1" customFormat="1" ht="23.25" customHeight="1" x14ac:dyDescent="0.2">
      <c r="A30"/>
      <c r="B30"/>
      <c r="D30" s="5" t="s">
        <v>114</v>
      </c>
      <c r="E30" s="89" t="s">
        <v>60</v>
      </c>
      <c r="F30" s="83">
        <v>5</v>
      </c>
      <c r="G30" s="88">
        <v>200</v>
      </c>
      <c r="H30" s="37"/>
      <c r="I30" s="37"/>
      <c r="J30" s="3" t="str">
        <f t="shared" si="3"/>
        <v/>
      </c>
      <c r="K30" s="3" t="str">
        <f t="shared" si="4"/>
        <v/>
      </c>
      <c r="M30" s="73" t="s">
        <v>119</v>
      </c>
      <c r="N30" s="73" t="s">
        <v>60</v>
      </c>
      <c r="O30" s="84">
        <v>6</v>
      </c>
      <c r="P30" s="87">
        <v>250</v>
      </c>
      <c r="Q30" s="39"/>
      <c r="R30" s="37"/>
      <c r="S30" s="3" t="str">
        <f t="shared" si="1"/>
        <v/>
      </c>
      <c r="T30" s="3" t="str">
        <f t="shared" si="2"/>
        <v/>
      </c>
    </row>
    <row r="31" spans="1:20" s="1" customFormat="1" ht="23.25" customHeight="1" x14ac:dyDescent="0.2">
      <c r="A31"/>
      <c r="B31"/>
      <c r="D31" s="5" t="s">
        <v>72</v>
      </c>
      <c r="E31" s="89" t="s">
        <v>73</v>
      </c>
      <c r="F31" s="83">
        <v>10</v>
      </c>
      <c r="G31" s="88">
        <v>200</v>
      </c>
      <c r="H31" s="37"/>
      <c r="I31" s="37"/>
      <c r="J31" s="3" t="str">
        <f t="shared" si="3"/>
        <v/>
      </c>
      <c r="K31" s="3" t="str">
        <f t="shared" si="4"/>
        <v/>
      </c>
      <c r="M31" s="73" t="s">
        <v>62</v>
      </c>
      <c r="N31" s="73" t="s">
        <v>39</v>
      </c>
      <c r="O31" s="84">
        <v>5</v>
      </c>
      <c r="P31" s="87">
        <v>250</v>
      </c>
      <c r="Q31" s="39"/>
      <c r="R31" s="37"/>
      <c r="S31" s="3" t="str">
        <f t="shared" si="1"/>
        <v/>
      </c>
      <c r="T31" s="3" t="str">
        <f t="shared" si="2"/>
        <v/>
      </c>
    </row>
    <row r="32" spans="1:20" s="1" customFormat="1" ht="23.25" customHeight="1" x14ac:dyDescent="0.2">
      <c r="A32"/>
      <c r="B32"/>
      <c r="D32" s="5" t="s">
        <v>74</v>
      </c>
      <c r="E32" s="89" t="s">
        <v>39</v>
      </c>
      <c r="F32" s="86">
        <v>5</v>
      </c>
      <c r="G32" s="88">
        <v>260</v>
      </c>
      <c r="H32" s="37">
        <v>5</v>
      </c>
      <c r="I32" s="37"/>
      <c r="J32" s="3">
        <f t="shared" si="3"/>
        <v>5</v>
      </c>
      <c r="K32" s="3">
        <f t="shared" si="4"/>
        <v>1300</v>
      </c>
      <c r="M32" s="73" t="s">
        <v>62</v>
      </c>
      <c r="N32" s="73" t="s">
        <v>63</v>
      </c>
      <c r="O32" s="84">
        <v>5</v>
      </c>
      <c r="P32" s="87">
        <v>260</v>
      </c>
      <c r="Q32" s="39"/>
      <c r="R32" s="37"/>
      <c r="S32" s="3" t="str">
        <f t="shared" si="1"/>
        <v/>
      </c>
      <c r="T32" s="3" t="str">
        <f t="shared" si="2"/>
        <v/>
      </c>
    </row>
    <row r="33" spans="1:20" s="1" customFormat="1" ht="23.25" customHeight="1" x14ac:dyDescent="0.2">
      <c r="A33"/>
      <c r="B33"/>
      <c r="D33" s="5" t="s">
        <v>113</v>
      </c>
      <c r="E33" s="89" t="s">
        <v>112</v>
      </c>
      <c r="F33" s="85" t="s">
        <v>111</v>
      </c>
      <c r="G33" s="88">
        <v>340</v>
      </c>
      <c r="H33" s="37"/>
      <c r="I33" s="37"/>
      <c r="J33" s="3" t="str">
        <f t="shared" si="3"/>
        <v/>
      </c>
      <c r="K33" s="3" t="str">
        <f t="shared" si="4"/>
        <v/>
      </c>
      <c r="L33"/>
      <c r="M33" s="73" t="s">
        <v>107</v>
      </c>
      <c r="N33" s="73" t="s">
        <v>79</v>
      </c>
      <c r="O33" s="84">
        <v>6</v>
      </c>
      <c r="P33" s="87">
        <v>350</v>
      </c>
      <c r="Q33" s="39"/>
      <c r="R33" s="37"/>
      <c r="S33" s="3" t="str">
        <f t="shared" si="1"/>
        <v/>
      </c>
      <c r="T33" s="3" t="str">
        <f t="shared" si="2"/>
        <v/>
      </c>
    </row>
    <row r="34" spans="1:20" s="1" customFormat="1" ht="23.25" customHeight="1" x14ac:dyDescent="0.15">
      <c r="A34"/>
      <c r="B34"/>
      <c r="D34" s="54"/>
      <c r="E34" s="101"/>
      <c r="F34" s="56"/>
      <c r="G34" s="55"/>
      <c r="H34" s="37"/>
      <c r="I34" s="37"/>
      <c r="J34" s="3" t="str">
        <f t="shared" si="3"/>
        <v/>
      </c>
      <c r="K34" s="3" t="str">
        <f t="shared" si="4"/>
        <v/>
      </c>
      <c r="L34"/>
      <c r="M34" s="54"/>
      <c r="N34" s="57"/>
      <c r="O34" s="56"/>
      <c r="P34" s="55"/>
      <c r="Q34" s="40"/>
      <c r="R34" s="37"/>
      <c r="S34" s="3" t="str">
        <f t="shared" si="1"/>
        <v/>
      </c>
      <c r="T34" s="3" t="str">
        <f t="shared" si="2"/>
        <v/>
      </c>
    </row>
    <row r="35" spans="1:20" ht="23.25" customHeight="1" x14ac:dyDescent="0.15">
      <c r="D35" s="54"/>
      <c r="E35" s="101"/>
      <c r="F35" s="56"/>
      <c r="G35" s="55"/>
      <c r="H35" s="37"/>
      <c r="I35" s="37"/>
      <c r="J35" s="3" t="str">
        <f t="shared" si="3"/>
        <v/>
      </c>
      <c r="K35" s="3" t="str">
        <f t="shared" si="4"/>
        <v/>
      </c>
      <c r="M35" s="54"/>
      <c r="N35" s="57"/>
      <c r="O35" s="56"/>
      <c r="P35" s="55"/>
      <c r="Q35" s="40"/>
      <c r="R35" s="37"/>
      <c r="S35" s="3" t="str">
        <f t="shared" si="1"/>
        <v/>
      </c>
      <c r="T35" s="3" t="str">
        <f t="shared" si="2"/>
        <v/>
      </c>
    </row>
    <row r="36" spans="1:20" ht="23.25" customHeight="1" x14ac:dyDescent="0.15">
      <c r="D36" s="54"/>
      <c r="E36" s="101"/>
      <c r="F36" s="56"/>
      <c r="G36" s="55"/>
      <c r="H36" s="37"/>
      <c r="I36" s="37"/>
      <c r="J36" s="3" t="str">
        <f t="shared" si="3"/>
        <v/>
      </c>
      <c r="K36" s="3" t="str">
        <f t="shared" si="4"/>
        <v/>
      </c>
      <c r="M36" s="54"/>
      <c r="N36" s="57"/>
      <c r="O36" s="56"/>
      <c r="P36" s="55"/>
      <c r="Q36" s="40"/>
      <c r="R36" s="37"/>
      <c r="S36" s="3" t="str">
        <f t="shared" si="1"/>
        <v/>
      </c>
      <c r="T36" s="3" t="str">
        <f t="shared" si="2"/>
        <v/>
      </c>
    </row>
    <row r="37" spans="1:20" ht="23.25" customHeight="1" x14ac:dyDescent="0.15">
      <c r="D37" s="54"/>
      <c r="E37" s="101"/>
      <c r="F37" s="56"/>
      <c r="G37" s="55"/>
      <c r="H37" s="37"/>
      <c r="I37" s="37"/>
      <c r="J37" s="3" t="str">
        <f t="shared" si="3"/>
        <v/>
      </c>
      <c r="K37" s="3" t="str">
        <f t="shared" si="4"/>
        <v/>
      </c>
      <c r="M37" s="54"/>
      <c r="N37" s="57"/>
      <c r="O37" s="56"/>
      <c r="P37" s="55"/>
      <c r="Q37" s="40"/>
      <c r="R37" s="37"/>
      <c r="S37" s="3" t="str">
        <f t="shared" si="1"/>
        <v/>
      </c>
      <c r="T37" s="3" t="str">
        <f t="shared" si="2"/>
        <v/>
      </c>
    </row>
    <row r="38" spans="1:20" ht="23.25" customHeight="1" x14ac:dyDescent="0.15">
      <c r="D38" s="53"/>
      <c r="E38" s="101"/>
      <c r="F38" s="56"/>
      <c r="G38" s="55"/>
      <c r="H38" s="38"/>
      <c r="I38" s="37"/>
      <c r="J38" s="3" t="str">
        <f t="shared" si="3"/>
        <v/>
      </c>
      <c r="K38" s="3" t="str">
        <f t="shared" si="4"/>
        <v/>
      </c>
      <c r="M38" s="53"/>
      <c r="N38" s="57"/>
      <c r="O38" s="56"/>
      <c r="P38" s="55"/>
      <c r="Q38" s="40"/>
      <c r="R38" s="37"/>
      <c r="S38" s="3" t="str">
        <f t="shared" si="1"/>
        <v/>
      </c>
      <c r="T38" s="3" t="str">
        <f t="shared" si="2"/>
        <v/>
      </c>
    </row>
    <row r="39" spans="1:20" ht="23.25" customHeight="1" x14ac:dyDescent="0.15">
      <c r="D39" s="53"/>
      <c r="E39" s="101"/>
      <c r="F39" s="56"/>
      <c r="G39" s="55"/>
      <c r="H39" s="38"/>
      <c r="I39" s="37"/>
      <c r="J39" s="3" t="str">
        <f t="shared" si="3"/>
        <v/>
      </c>
      <c r="K39" s="3" t="str">
        <f t="shared" si="4"/>
        <v/>
      </c>
      <c r="M39" s="53"/>
      <c r="N39" s="57"/>
      <c r="O39" s="56"/>
      <c r="P39" s="55"/>
      <c r="Q39" s="40"/>
      <c r="R39" s="37"/>
      <c r="S39" s="3" t="str">
        <f t="shared" si="1"/>
        <v/>
      </c>
      <c r="T39" s="3" t="str">
        <f t="shared" si="2"/>
        <v/>
      </c>
    </row>
    <row r="40" spans="1:20" ht="23.25" customHeight="1" x14ac:dyDescent="0.15">
      <c r="D40" s="53"/>
      <c r="E40" s="101"/>
      <c r="F40" s="56"/>
      <c r="G40" s="55"/>
      <c r="H40" s="38"/>
      <c r="I40" s="37"/>
      <c r="J40" s="3" t="str">
        <f t="shared" si="3"/>
        <v/>
      </c>
      <c r="K40" s="3" t="str">
        <f t="shared" si="4"/>
        <v/>
      </c>
      <c r="M40" s="53"/>
      <c r="N40" s="57"/>
      <c r="O40" s="56"/>
      <c r="P40" s="55"/>
      <c r="Q40" s="40"/>
      <c r="R40" s="37"/>
      <c r="S40" s="3" t="str">
        <f t="shared" si="1"/>
        <v/>
      </c>
      <c r="T40" s="3" t="str">
        <f t="shared" si="2"/>
        <v/>
      </c>
    </row>
    <row r="41" spans="1:20" ht="23.25" customHeight="1" x14ac:dyDescent="0.15">
      <c r="D41" s="53"/>
      <c r="E41" s="101"/>
      <c r="F41" s="56"/>
      <c r="G41" s="55"/>
      <c r="H41" s="37"/>
      <c r="I41" s="37"/>
      <c r="J41" s="3" t="str">
        <f t="shared" si="3"/>
        <v/>
      </c>
      <c r="K41" s="3" t="str">
        <f t="shared" si="4"/>
        <v/>
      </c>
      <c r="M41" s="53"/>
      <c r="N41" s="57"/>
      <c r="O41" s="56"/>
      <c r="P41" s="55"/>
      <c r="Q41" s="40"/>
      <c r="R41" s="37"/>
      <c r="S41" s="3" t="str">
        <f t="shared" si="1"/>
        <v/>
      </c>
      <c r="T41" s="3" t="str">
        <f t="shared" si="2"/>
        <v/>
      </c>
    </row>
    <row r="42" spans="1:20" ht="23.25" customHeight="1" x14ac:dyDescent="0.15">
      <c r="D42" s="53"/>
      <c r="E42" s="101"/>
      <c r="F42" s="100"/>
      <c r="G42" s="55"/>
      <c r="H42" s="38"/>
      <c r="I42" s="37"/>
      <c r="J42" s="3" t="str">
        <f t="shared" si="3"/>
        <v/>
      </c>
      <c r="K42" s="3" t="str">
        <f t="shared" si="4"/>
        <v/>
      </c>
      <c r="M42" s="53"/>
      <c r="N42" s="57"/>
      <c r="O42" s="56"/>
      <c r="P42" s="55"/>
      <c r="Q42" s="40"/>
      <c r="R42" s="37"/>
      <c r="S42" s="3" t="str">
        <f t="shared" si="1"/>
        <v/>
      </c>
      <c r="T42" s="3" t="str">
        <f t="shared" si="2"/>
        <v/>
      </c>
    </row>
    <row r="43" spans="1:20" ht="23.25" customHeight="1" x14ac:dyDescent="0.15">
      <c r="D43" s="53"/>
      <c r="E43" s="101"/>
      <c r="F43" s="100"/>
      <c r="G43" s="55"/>
      <c r="H43" s="37"/>
      <c r="I43" s="37"/>
      <c r="J43" s="3" t="str">
        <f t="shared" si="3"/>
        <v/>
      </c>
      <c r="K43" s="3" t="str">
        <f t="shared" si="4"/>
        <v/>
      </c>
      <c r="M43" s="53"/>
      <c r="N43" s="57"/>
      <c r="O43" s="56"/>
      <c r="P43" s="55"/>
      <c r="Q43" s="40"/>
      <c r="R43" s="37"/>
      <c r="S43" s="3" t="str">
        <f t="shared" si="1"/>
        <v/>
      </c>
      <c r="T43" s="3" t="str">
        <f t="shared" si="2"/>
        <v/>
      </c>
    </row>
    <row r="44" spans="1:20" ht="23.25" customHeight="1" x14ac:dyDescent="0.15">
      <c r="D44" s="53"/>
      <c r="E44" s="101"/>
      <c r="F44" s="100"/>
      <c r="G44" s="55"/>
      <c r="H44" s="37"/>
      <c r="I44" s="37"/>
      <c r="J44" s="3" t="str">
        <f t="shared" si="3"/>
        <v/>
      </c>
      <c r="K44" s="3" t="str">
        <f t="shared" si="4"/>
        <v/>
      </c>
      <c r="M44" s="53"/>
      <c r="N44" s="101"/>
      <c r="O44" s="56"/>
      <c r="P44" s="55"/>
      <c r="Q44" s="40"/>
      <c r="R44" s="37"/>
      <c r="S44" s="3" t="str">
        <f t="shared" si="1"/>
        <v/>
      </c>
      <c r="T44" s="3" t="str">
        <f t="shared" si="2"/>
        <v/>
      </c>
    </row>
    <row r="45" spans="1:20" ht="23.25" customHeight="1" x14ac:dyDescent="0.15">
      <c r="D45" s="53"/>
      <c r="E45" s="101"/>
      <c r="F45" s="100"/>
      <c r="G45" s="55"/>
      <c r="H45" s="37"/>
      <c r="I45" s="37"/>
      <c r="J45" s="3" t="str">
        <f t="shared" si="3"/>
        <v/>
      </c>
      <c r="K45" s="3" t="str">
        <f t="shared" si="4"/>
        <v/>
      </c>
      <c r="M45" s="53"/>
      <c r="N45" s="101"/>
      <c r="O45" s="100"/>
      <c r="P45" s="55"/>
      <c r="Q45" s="40"/>
      <c r="R45" s="37"/>
      <c r="S45" s="3" t="str">
        <f t="shared" si="1"/>
        <v/>
      </c>
      <c r="T45" s="3" t="str">
        <f t="shared" si="2"/>
        <v/>
      </c>
    </row>
    <row r="46" spans="1:20" ht="9" customHeight="1" x14ac:dyDescent="0.15">
      <c r="D46" s="58"/>
      <c r="E46" s="59"/>
      <c r="F46" s="104"/>
      <c r="G46" s="60"/>
      <c r="M46" s="58"/>
      <c r="N46" s="59"/>
      <c r="O46" s="104"/>
      <c r="P46" s="60"/>
    </row>
    <row r="47" spans="1:20" ht="32.25" customHeight="1" x14ac:dyDescent="0.15">
      <c r="I47" s="116" t="s">
        <v>14</v>
      </c>
      <c r="J47" s="116"/>
      <c r="K47" s="34"/>
      <c r="L47" s="1"/>
      <c r="M47" s="1"/>
      <c r="N47" s="1"/>
      <c r="O47" s="1"/>
      <c r="P47" s="1"/>
      <c r="Q47" s="1"/>
      <c r="R47" s="116" t="s">
        <v>14</v>
      </c>
      <c r="S47" s="116"/>
      <c r="T47" s="34">
        <f>IF(SUM(T21:T45),SUM(T22:T45),"")</f>
        <v>1810</v>
      </c>
    </row>
    <row r="48" spans="1:20" ht="6" customHeight="1" thickBot="1" x14ac:dyDescent="0.2"/>
    <row r="49" spans="12:18" ht="19.5" customHeight="1" x14ac:dyDescent="0.15">
      <c r="L49" s="137" t="s">
        <v>31</v>
      </c>
      <c r="M49" s="137"/>
      <c r="N49" s="137"/>
      <c r="O49" s="138">
        <f>IF(SUM(O12:P17)+SUM(K21:K45)+SUM(T21:T45),SUM(O12:P17)+SUM(K21:K45)+SUM(T21:T45),"")</f>
        <v>6260</v>
      </c>
      <c r="P49" s="139"/>
      <c r="Q49" s="140"/>
    </row>
    <row r="50" spans="12:18" ht="14.25" thickBot="1" x14ac:dyDescent="0.2">
      <c r="L50" s="137"/>
      <c r="M50" s="137"/>
      <c r="N50" s="137"/>
      <c r="O50" s="141"/>
      <c r="P50" s="142"/>
      <c r="Q50" s="143"/>
      <c r="R50" t="s">
        <v>15</v>
      </c>
    </row>
    <row r="72" spans="4:11" x14ac:dyDescent="0.15">
      <c r="D72" s="111" t="s">
        <v>14</v>
      </c>
      <c r="E72" s="109"/>
      <c r="F72" s="109"/>
      <c r="G72" s="109"/>
      <c r="H72" s="120">
        <f>SUM(K21:K44)</f>
        <v>1300</v>
      </c>
      <c r="I72" s="121"/>
      <c r="J72" s="121"/>
      <c r="K72" s="20" t="s">
        <v>15</v>
      </c>
    </row>
  </sheetData>
  <mergeCells count="40">
    <mergeCell ref="D72:G72"/>
    <mergeCell ref="H72:J72"/>
    <mergeCell ref="M18:N18"/>
    <mergeCell ref="O18:P18"/>
    <mergeCell ref="I47:J47"/>
    <mergeCell ref="R47:S47"/>
    <mergeCell ref="L49:N50"/>
    <mergeCell ref="O49:Q50"/>
    <mergeCell ref="C15:D17"/>
    <mergeCell ref="L15:M15"/>
    <mergeCell ref="O15:P15"/>
    <mergeCell ref="I16:K16"/>
    <mergeCell ref="L16:M16"/>
    <mergeCell ref="O16:P16"/>
    <mergeCell ref="L17:M17"/>
    <mergeCell ref="O17:P17"/>
    <mergeCell ref="C12:D14"/>
    <mergeCell ref="I12:K12"/>
    <mergeCell ref="L12:M12"/>
    <mergeCell ref="O12:P12"/>
    <mergeCell ref="I13:K13"/>
    <mergeCell ref="L13:M13"/>
    <mergeCell ref="O13:P13"/>
    <mergeCell ref="I14:K14"/>
    <mergeCell ref="L14:M14"/>
    <mergeCell ref="O14:P14"/>
    <mergeCell ref="F9:H9"/>
    <mergeCell ref="I9:J9"/>
    <mergeCell ref="O9:Q9"/>
    <mergeCell ref="S9:T9"/>
    <mergeCell ref="C11:D11"/>
    <mergeCell ref="E11:K11"/>
    <mergeCell ref="L11:M11"/>
    <mergeCell ref="O11:P11"/>
    <mergeCell ref="R7:S7"/>
    <mergeCell ref="D8:E8"/>
    <mergeCell ref="F8:H8"/>
    <mergeCell ref="I8:J8"/>
    <mergeCell ref="O8:R8"/>
    <mergeCell ref="S8:T8"/>
  </mergeCells>
  <phoneticPr fontId="1"/>
  <pageMargins left="0" right="0" top="0" bottom="0" header="0" footer="0"/>
  <pageSetup paperSize="13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26" sqref="D26"/>
    </sheetView>
  </sheetViews>
  <sheetFormatPr defaultRowHeight="13.5" x14ac:dyDescent="0.15"/>
  <cols>
    <col min="3" max="3" width="5.125" customWidth="1"/>
    <col min="5" max="5" width="11.625" bestFit="1" customWidth="1"/>
  </cols>
  <sheetData>
    <row r="1" spans="1:5" x14ac:dyDescent="0.15">
      <c r="A1" s="162" t="s">
        <v>48</v>
      </c>
      <c r="B1" s="163"/>
      <c r="C1" s="166" t="s">
        <v>41</v>
      </c>
      <c r="E1" s="61">
        <f ca="1">TODAY()</f>
        <v>43070</v>
      </c>
    </row>
    <row r="2" spans="1:5" x14ac:dyDescent="0.15">
      <c r="A2" s="164"/>
      <c r="B2" s="165"/>
      <c r="C2" s="167"/>
    </row>
    <row r="4" spans="1:5" x14ac:dyDescent="0.15">
      <c r="A4" t="s">
        <v>42</v>
      </c>
    </row>
    <row r="5" spans="1:5" x14ac:dyDescent="0.15">
      <c r="A5" t="s">
        <v>43</v>
      </c>
    </row>
    <row r="7" spans="1:5" x14ac:dyDescent="0.15">
      <c r="A7" t="s">
        <v>49</v>
      </c>
    </row>
    <row r="8" spans="1:5" ht="17.25" customHeight="1" x14ac:dyDescent="0.15">
      <c r="B8" s="62"/>
    </row>
    <row r="12" spans="1:5" x14ac:dyDescent="0.15">
      <c r="A12" t="s">
        <v>47</v>
      </c>
    </row>
    <row r="13" spans="1:5" x14ac:dyDescent="0.15">
      <c r="A13" t="s">
        <v>44</v>
      </c>
    </row>
    <row r="21" spans="5:5" x14ac:dyDescent="0.15">
      <c r="E21" t="s">
        <v>45</v>
      </c>
    </row>
    <row r="22" spans="5:5" x14ac:dyDescent="0.15">
      <c r="E22" t="s">
        <v>46</v>
      </c>
    </row>
  </sheetData>
  <mergeCells count="2">
    <mergeCell ref="A1:B2"/>
    <mergeCell ref="C1:C2"/>
  </mergeCells>
  <phoneticPr fontId="1"/>
  <pageMargins left="0.70866141732283472" right="0.70866141732283472" top="0.74803149606299213" bottom="0.74803149606299213" header="0.31496062992125984" footer="0.31496062992125984"/>
  <pageSetup paperSize="13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広告</vt:lpstr>
      <vt:lpstr>魚</vt:lpstr>
      <vt:lpstr>肉</vt:lpstr>
      <vt:lpstr>受付用</vt:lpstr>
      <vt:lpstr>受付用 （板東</vt:lpstr>
      <vt:lpstr>受付用 （吉兼</vt:lpstr>
      <vt:lpstr>受付用 （荒井</vt:lpstr>
      <vt:lpstr>受付用 （ヤクルト様</vt:lpstr>
      <vt:lpstr>送信表 </vt:lpstr>
      <vt:lpstr>広告!Print_Area</vt:lpstr>
      <vt:lpstr>受付用!Print_Area</vt:lpstr>
      <vt:lpstr>'受付用 （ヤクルト様'!Print_Area</vt:lpstr>
      <vt:lpstr>'受付用 （吉兼'!Print_Area</vt:lpstr>
      <vt:lpstr>'受付用 （荒井'!Print_Area</vt:lpstr>
      <vt:lpstr>'受付用 （板東'!Print_Area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2017-12-01T08:49:14Z</dcterms:modified>
</cp:coreProperties>
</file>